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DieseArbeitsmappe" defaultThemeVersion="124226"/>
  <mc:AlternateContent xmlns:mc="http://schemas.openxmlformats.org/markup-compatibility/2006">
    <mc:Choice Requires="x15">
      <x15ac:absPath xmlns:x15ac="http://schemas.microsoft.com/office/spreadsheetml/2010/11/ac" url="https://kantonuri.sharepoint.com/sites/org-fd-ds/Freigegebene Dokumente/Weisungen/1.04_Weisung_Zum Reglement über das Rechnungswesen der Einwohnergemeinden/"/>
    </mc:Choice>
  </mc:AlternateContent>
  <xr:revisionPtr revIDLastSave="4" documentId="13_ncr:1_{EB573B22-1C2C-45B5-8E6B-992640AE60BC}" xr6:coauthVersionLast="47" xr6:coauthVersionMax="47" xr10:uidLastSave="{5E8490F7-1680-4F3A-9AFD-C817B23D7D7A}"/>
  <bookViews>
    <workbookView xWindow="28680" yWindow="1245" windowWidth="29040" windowHeight="15720" tabRatio="956" activeTab="1" xr2:uid="{00000000-000D-0000-FFFF-FFFF00000000}"/>
  </bookViews>
  <sheets>
    <sheet name="Anleitung" sheetId="21" r:id="rId1"/>
    <sheet name="Inhalt" sheetId="7" r:id="rId2"/>
    <sheet name="Kommentar" sheetId="18" r:id="rId3"/>
    <sheet name="Bilanz" sheetId="8" r:id="rId4"/>
    <sheet name="ER_IR" sheetId="3" r:id="rId5"/>
    <sheet name="GFR" sheetId="9" r:id="rId6"/>
    <sheet name="Anhang_allg" sheetId="13" r:id="rId7"/>
    <sheet name="EK_Nachweis" sheetId="10" r:id="rId8"/>
    <sheet name="RSt-Spiegel" sheetId="11" r:id="rId9"/>
    <sheet name="Bet_Spiegel" sheetId="12" r:id="rId10"/>
    <sheet name="Gewaehrl_Spiegel" sheetId="14" r:id="rId11"/>
    <sheet name="Anl_Spiegel_VV" sheetId="15" r:id="rId12"/>
    <sheet name="Anl_Spiegel_FV" sheetId="22" r:id="rId13"/>
    <sheet name="Finanzkennzahlen" sheetId="16" r:id="rId14"/>
    <sheet name="Kennzahlen_Berechn" sheetId="4" r:id="rId15"/>
    <sheet name="zusätzl_Angaben" sheetId="17" r:id="rId16"/>
    <sheet name="Kr_Kontr_1" sheetId="20" r:id="rId17"/>
    <sheet name="Kr_Kontr_2" sheetId="19" r:id="rId18"/>
  </sheets>
  <definedNames>
    <definedName name="_xlnm.Print_Area" localSheetId="6">Anhang_allg!$A$1:$H$71</definedName>
    <definedName name="_xlnm.Print_Area" localSheetId="12">Anl_Spiegel_FV!$A$1:$H$12</definedName>
    <definedName name="_xlnm.Print_Area" localSheetId="11">Anl_Spiegel_VV!$A$1:$K$44</definedName>
    <definedName name="_xlnm.Print_Area" localSheetId="0">Anleitung!$A$1:$E$55</definedName>
    <definedName name="_xlnm.Print_Area" localSheetId="9">Bet_Spiegel!$A$1:$N$28</definedName>
    <definedName name="_xlnm.Print_Area" localSheetId="3">Bilanz!$A$1:$E$37</definedName>
    <definedName name="_xlnm.Print_Area" localSheetId="7">EK_Nachweis!$A$1:$I$23</definedName>
    <definedName name="_xlnm.Print_Area" localSheetId="4">ER_IR!$A$1:$E$325</definedName>
    <definedName name="_xlnm.Print_Area" localSheetId="13">Finanzkennzahlen!$A$1:$H$109</definedName>
    <definedName name="_xlnm.Print_Area" localSheetId="10">Gewaehrl_Spiegel!$A$1:$F$25</definedName>
    <definedName name="_xlnm.Print_Area" localSheetId="5">GFR!$B$1:$E$67</definedName>
    <definedName name="_xlnm.Print_Area" localSheetId="14">Kennzahlen_Berechn!$A$1:$P$193</definedName>
    <definedName name="_xlnm.Print_Area" localSheetId="8">'RSt-Spiegel'!$A$1:$G$51</definedName>
    <definedName name="_xlnm.Print_Area">#REF!</definedName>
    <definedName name="_xlnm.Print_Titles" localSheetId="12">Anl_Spiegel_FV!$3:$3</definedName>
    <definedName name="_xlnm.Print_Titles" localSheetId="11">Anl_Spiegel_VV!$3:$3</definedName>
    <definedName name="_xlnm.Print_Titles" localSheetId="3">Bilanz!$1:$2</definedName>
    <definedName name="_xlnm.Print_Titles" localSheetId="4">ER_IR!$1:$3</definedName>
    <definedName name="_xlnm.Print_Titles" localSheetId="5">GFR!$1:$3</definedName>
    <definedName name="_xlnm.Print_Titles" localSheetId="14">Kennzahlen_Berechn!$3:$4</definedName>
    <definedName name="_xlnm.Print_Titl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9" l="1"/>
  <c r="E51" i="9" s="1"/>
  <c r="C49" i="9"/>
  <c r="E48" i="9"/>
  <c r="C48" i="9"/>
  <c r="C51" i="9" l="1"/>
  <c r="C183" i="4"/>
  <c r="C182" i="4"/>
  <c r="C181" i="4"/>
  <c r="C180" i="4"/>
  <c r="C179" i="4"/>
  <c r="C175" i="4"/>
  <c r="C173" i="4"/>
  <c r="C172" i="4"/>
  <c r="C154" i="4"/>
  <c r="C153" i="4"/>
  <c r="C152" i="4"/>
  <c r="C151" i="4"/>
  <c r="C150" i="4"/>
  <c r="C149" i="4"/>
  <c r="C148" i="4"/>
  <c r="C146" i="4"/>
  <c r="C144" i="4"/>
  <c r="C117" i="4"/>
  <c r="C116" i="4"/>
  <c r="C115" i="4"/>
  <c r="C112" i="4"/>
  <c r="C38" i="4"/>
  <c r="C25" i="4"/>
  <c r="C23" i="4"/>
  <c r="C107" i="4"/>
  <c r="C108" i="4"/>
  <c r="C106" i="4"/>
  <c r="C104" i="4"/>
  <c r="C103" i="4"/>
  <c r="B108" i="4"/>
  <c r="B117" i="4"/>
  <c r="B107" i="4"/>
  <c r="B116" i="4"/>
  <c r="B106" i="4"/>
  <c r="B115" i="4"/>
  <c r="B104" i="4"/>
  <c r="B103" i="4"/>
  <c r="B112" i="4"/>
  <c r="O103" i="4"/>
  <c r="N103" i="4"/>
  <c r="M103" i="4"/>
  <c r="L103" i="4"/>
  <c r="O188" i="4"/>
  <c r="G185" i="4" s="1"/>
  <c r="N188" i="4"/>
  <c r="F185" i="4" s="1"/>
  <c r="M188" i="4"/>
  <c r="E185" i="4" s="1"/>
  <c r="L188" i="4"/>
  <c r="D185" i="4" s="1"/>
  <c r="G168" i="4"/>
  <c r="F168" i="4"/>
  <c r="N168" i="4" s="1"/>
  <c r="E168" i="4"/>
  <c r="D168" i="4"/>
  <c r="B183" i="4"/>
  <c r="B182" i="4"/>
  <c r="B181" i="4"/>
  <c r="B180" i="4"/>
  <c r="B179" i="4"/>
  <c r="B175" i="4"/>
  <c r="B173" i="4"/>
  <c r="B172" i="4"/>
  <c r="G113" i="4"/>
  <c r="F113" i="4"/>
  <c r="E113" i="4"/>
  <c r="D113" i="4"/>
  <c r="B38" i="4"/>
  <c r="O6" i="4"/>
  <c r="G58" i="16" s="1"/>
  <c r="N6" i="4"/>
  <c r="F58" i="16" s="1"/>
  <c r="M6" i="4"/>
  <c r="E58" i="16" s="1"/>
  <c r="L6" i="4"/>
  <c r="C17" i="4"/>
  <c r="B17" i="4"/>
  <c r="O81" i="4"/>
  <c r="N81" i="4"/>
  <c r="F92" i="4" s="1"/>
  <c r="M81" i="4"/>
  <c r="E92" i="4" s="1"/>
  <c r="L81" i="4"/>
  <c r="D104" i="16" s="1"/>
  <c r="C85" i="4"/>
  <c r="C84" i="4"/>
  <c r="B85" i="4"/>
  <c r="B84" i="4"/>
  <c r="O76" i="4"/>
  <c r="G88" i="4" s="1"/>
  <c r="O88" i="4" s="1"/>
  <c r="G68" i="16" s="1"/>
  <c r="N76" i="4"/>
  <c r="F97" i="16" s="1"/>
  <c r="M76" i="4"/>
  <c r="E88" i="4" s="1"/>
  <c r="M88" i="4" s="1"/>
  <c r="E68" i="16" s="1"/>
  <c r="L76" i="4"/>
  <c r="D97" i="16" s="1"/>
  <c r="B154" i="4"/>
  <c r="B153" i="4"/>
  <c r="B152" i="4"/>
  <c r="B151" i="4"/>
  <c r="B150" i="4"/>
  <c r="B149" i="4"/>
  <c r="B148" i="4"/>
  <c r="B146" i="4"/>
  <c r="B144" i="4"/>
  <c r="G141" i="4"/>
  <c r="F141" i="4"/>
  <c r="E141" i="4"/>
  <c r="D141" i="4"/>
  <c r="C142" i="4"/>
  <c r="O133" i="4"/>
  <c r="G155" i="4" s="1"/>
  <c r="N133" i="4"/>
  <c r="F163" i="4" s="1"/>
  <c r="N157" i="4" s="1"/>
  <c r="M133" i="4"/>
  <c r="E192" i="4" s="1"/>
  <c r="L133" i="4"/>
  <c r="D155" i="4" s="1"/>
  <c r="L141" i="4" s="1"/>
  <c r="D193" i="4" s="1"/>
  <c r="O65" i="4"/>
  <c r="G72" i="4" s="1"/>
  <c r="N65" i="4"/>
  <c r="F72" i="4" s="1"/>
  <c r="M65" i="4"/>
  <c r="E72" i="4" s="1"/>
  <c r="L65" i="4"/>
  <c r="D72" i="4" s="1"/>
  <c r="O21" i="4"/>
  <c r="N21" i="4"/>
  <c r="F100" i="4" s="1"/>
  <c r="N99" i="4" s="1"/>
  <c r="M21" i="4"/>
  <c r="E100" i="4" s="1"/>
  <c r="M99" i="4" s="1"/>
  <c r="L21" i="4"/>
  <c r="B25" i="4"/>
  <c r="B23" i="4"/>
  <c r="O29" i="4"/>
  <c r="N29" i="4"/>
  <c r="F119" i="4" s="1"/>
  <c r="M29" i="4"/>
  <c r="E73" i="4" s="1"/>
  <c r="L29" i="4"/>
  <c r="D73" i="4" s="1"/>
  <c r="C49" i="4"/>
  <c r="B49" i="4"/>
  <c r="B48" i="4"/>
  <c r="C48" i="4"/>
  <c r="D14" i="15"/>
  <c r="J14" i="15"/>
  <c r="D12" i="15"/>
  <c r="J12" i="15" s="1"/>
  <c r="D11" i="15"/>
  <c r="J11" i="15"/>
  <c r="D10" i="15"/>
  <c r="D9" i="15"/>
  <c r="D8" i="15"/>
  <c r="D7" i="15"/>
  <c r="J7" i="15"/>
  <c r="D6" i="15"/>
  <c r="J6" i="15" s="1"/>
  <c r="J8" i="15"/>
  <c r="J10" i="15"/>
  <c r="J13" i="15"/>
  <c r="J17" i="15"/>
  <c r="J16" i="15" s="1"/>
  <c r="J18" i="15"/>
  <c r="J19" i="15"/>
  <c r="J20" i="15"/>
  <c r="J23" i="15"/>
  <c r="J24" i="15"/>
  <c r="J22" i="15" s="1"/>
  <c r="J25" i="15"/>
  <c r="J26" i="15"/>
  <c r="J27" i="15"/>
  <c r="J31" i="15"/>
  <c r="J30" i="15" s="1"/>
  <c r="L30" i="15" s="1"/>
  <c r="J32" i="15"/>
  <c r="J33" i="15"/>
  <c r="J34" i="15"/>
  <c r="J35" i="15"/>
  <c r="J38" i="15"/>
  <c r="J37" i="15" s="1"/>
  <c r="J39" i="15"/>
  <c r="J40" i="15"/>
  <c r="J41" i="15"/>
  <c r="J42" i="15"/>
  <c r="I5" i="15"/>
  <c r="I46" i="15" s="1"/>
  <c r="I16" i="15"/>
  <c r="I22" i="15"/>
  <c r="I30" i="15"/>
  <c r="I37" i="15"/>
  <c r="H5" i="15"/>
  <c r="H16" i="15"/>
  <c r="H22" i="15"/>
  <c r="H30" i="15"/>
  <c r="H37" i="15"/>
  <c r="G5" i="15"/>
  <c r="G46" i="15" s="1"/>
  <c r="G16" i="15"/>
  <c r="G22" i="15"/>
  <c r="G30" i="15"/>
  <c r="G37" i="15"/>
  <c r="F5" i="15"/>
  <c r="F16" i="15"/>
  <c r="F22" i="15"/>
  <c r="F30" i="15"/>
  <c r="F37" i="15"/>
  <c r="E5" i="15"/>
  <c r="E16" i="15"/>
  <c r="E22" i="15"/>
  <c r="E30" i="15"/>
  <c r="E37" i="15"/>
  <c r="D16" i="15"/>
  <c r="D22" i="15"/>
  <c r="D30" i="15"/>
  <c r="D37" i="15"/>
  <c r="C5" i="15"/>
  <c r="C16" i="15"/>
  <c r="C22" i="15"/>
  <c r="M22" i="15" s="1"/>
  <c r="C30" i="15"/>
  <c r="M30" i="15" s="1"/>
  <c r="C37" i="15"/>
  <c r="H6" i="22"/>
  <c r="H5" i="22" s="1"/>
  <c r="H7" i="22"/>
  <c r="C5" i="22"/>
  <c r="G8" i="11"/>
  <c r="G9" i="11"/>
  <c r="C5" i="11"/>
  <c r="D5" i="11"/>
  <c r="G7" i="11"/>
  <c r="C3" i="21"/>
  <c r="C4" i="16" s="1"/>
  <c r="C57" i="16" s="1"/>
  <c r="B4" i="16"/>
  <c r="B96" i="16" s="1"/>
  <c r="D5" i="22"/>
  <c r="E5" i="22"/>
  <c r="F5" i="22"/>
  <c r="G5" i="22"/>
  <c r="H8" i="22"/>
  <c r="H9" i="22"/>
  <c r="H10" i="22"/>
  <c r="H11" i="22"/>
  <c r="H11" i="12"/>
  <c r="G11" i="12"/>
  <c r="O42" i="4"/>
  <c r="G92" i="16" s="1"/>
  <c r="N42" i="4"/>
  <c r="F92" i="16" s="1"/>
  <c r="M42" i="4"/>
  <c r="E92" i="16" s="1"/>
  <c r="L42" i="4"/>
  <c r="D92" i="16" s="1"/>
  <c r="B65" i="4"/>
  <c r="B66" i="4"/>
  <c r="B68" i="4"/>
  <c r="C65" i="4"/>
  <c r="C66" i="4"/>
  <c r="C68" i="4"/>
  <c r="K65" i="4" s="1"/>
  <c r="C72" i="4" s="1"/>
  <c r="B16" i="4"/>
  <c r="C16" i="4"/>
  <c r="B50" i="4"/>
  <c r="B52" i="4"/>
  <c r="B55" i="4"/>
  <c r="B56" i="4"/>
  <c r="C50" i="4"/>
  <c r="C52" i="4"/>
  <c r="C55" i="4"/>
  <c r="C56" i="4"/>
  <c r="B126" i="4"/>
  <c r="C126" i="4"/>
  <c r="B127" i="4"/>
  <c r="C127" i="4"/>
  <c r="B128" i="4"/>
  <c r="C128" i="4"/>
  <c r="B129" i="4"/>
  <c r="C129" i="4"/>
  <c r="B130" i="4"/>
  <c r="C130" i="4"/>
  <c r="B99" i="4"/>
  <c r="C99" i="4"/>
  <c r="O3" i="4"/>
  <c r="N3" i="4"/>
  <c r="M3" i="4"/>
  <c r="L3" i="4"/>
  <c r="K3" i="4"/>
  <c r="J3" i="4"/>
  <c r="G58" i="4"/>
  <c r="O44" i="4"/>
  <c r="F58" i="4"/>
  <c r="N44" i="4" s="1"/>
  <c r="E58" i="4"/>
  <c r="E12" i="4" s="1"/>
  <c r="M12" i="4" s="1"/>
  <c r="E5" i="16" s="1"/>
  <c r="D58" i="4"/>
  <c r="L44" i="4" s="1"/>
  <c r="O126" i="4"/>
  <c r="N126" i="4"/>
  <c r="M126" i="4"/>
  <c r="L126" i="4"/>
  <c r="O122" i="4"/>
  <c r="N122" i="4"/>
  <c r="M122" i="4"/>
  <c r="L122" i="4"/>
  <c r="G100" i="4"/>
  <c r="O99" i="4" s="1"/>
  <c r="D100" i="4"/>
  <c r="L99" i="4" s="1"/>
  <c r="O96" i="4"/>
  <c r="N96" i="4"/>
  <c r="M96" i="4"/>
  <c r="L96" i="4"/>
  <c r="G93" i="4"/>
  <c r="F93" i="4"/>
  <c r="E93" i="4"/>
  <c r="D93" i="4"/>
  <c r="D58" i="16"/>
  <c r="C93" i="4"/>
  <c r="B93" i="4"/>
  <c r="E16" i="19"/>
  <c r="F16" i="19"/>
  <c r="E12" i="19"/>
  <c r="F12" i="19" s="1"/>
  <c r="E8" i="19"/>
  <c r="F8" i="19"/>
  <c r="H5" i="20"/>
  <c r="K5" i="20"/>
  <c r="H6" i="20"/>
  <c r="K6" i="20"/>
  <c r="H103" i="16"/>
  <c r="H96" i="16"/>
  <c r="H91" i="16"/>
  <c r="H78" i="16"/>
  <c r="H67" i="16"/>
  <c r="H57" i="16"/>
  <c r="H45" i="16"/>
  <c r="H35" i="16"/>
  <c r="H26" i="16"/>
  <c r="H17" i="16"/>
  <c r="M37" i="15"/>
  <c r="M16" i="15"/>
  <c r="D11" i="11"/>
  <c r="E11" i="11"/>
  <c r="F11" i="11"/>
  <c r="C5" i="10"/>
  <c r="D5" i="10"/>
  <c r="E5" i="10"/>
  <c r="E23" i="10" s="1"/>
  <c r="E25" i="10" s="1"/>
  <c r="F5" i="10"/>
  <c r="F23" i="10"/>
  <c r="F25" i="10" s="1"/>
  <c r="G5" i="10"/>
  <c r="H5" i="10"/>
  <c r="H23" i="10"/>
  <c r="H25" i="10" s="1"/>
  <c r="I8" i="10"/>
  <c r="I9" i="10"/>
  <c r="I10" i="10"/>
  <c r="I11" i="10"/>
  <c r="I12" i="10"/>
  <c r="I13" i="10"/>
  <c r="I16" i="10"/>
  <c r="I17" i="10"/>
  <c r="I18" i="10"/>
  <c r="I19" i="10"/>
  <c r="I20" i="10"/>
  <c r="I21" i="10"/>
  <c r="G23" i="10"/>
  <c r="G25" i="10" s="1"/>
  <c r="C31" i="8"/>
  <c r="B96" i="4" s="1"/>
  <c r="J96" i="4" s="1"/>
  <c r="C23" i="8"/>
  <c r="B6" i="4" s="1"/>
  <c r="E191" i="3"/>
  <c r="E30" i="9" s="1"/>
  <c r="E65" i="9"/>
  <c r="E58" i="9"/>
  <c r="E57" i="9"/>
  <c r="E31" i="8"/>
  <c r="E20" i="9"/>
  <c r="E19" i="9"/>
  <c r="E18" i="9"/>
  <c r="E15" i="9"/>
  <c r="E14" i="9"/>
  <c r="E13" i="9"/>
  <c r="E12" i="9"/>
  <c r="E10" i="9"/>
  <c r="E16" i="9"/>
  <c r="E244" i="3"/>
  <c r="E37" i="9" s="1"/>
  <c r="E253" i="3"/>
  <c r="E38" i="9" s="1"/>
  <c r="E262" i="3"/>
  <c r="E39" i="9" s="1"/>
  <c r="E266" i="3"/>
  <c r="E40" i="9" s="1"/>
  <c r="E276" i="3"/>
  <c r="E41" i="9" s="1"/>
  <c r="E286" i="3"/>
  <c r="E42" i="9" s="1"/>
  <c r="E295" i="3"/>
  <c r="E43" i="9" s="1"/>
  <c r="E173" i="3"/>
  <c r="C133" i="4" s="1"/>
  <c r="E195" i="3"/>
  <c r="C136" i="4" s="1"/>
  <c r="E205" i="3"/>
  <c r="C137" i="4" s="1"/>
  <c r="E215" i="3"/>
  <c r="C138" i="4" s="1"/>
  <c r="E225" i="3"/>
  <c r="E34" i="9" s="1"/>
  <c r="E182" i="3"/>
  <c r="C134" i="4" s="1"/>
  <c r="E66" i="9"/>
  <c r="E235" i="3"/>
  <c r="C139" i="4" s="1"/>
  <c r="E305" i="3"/>
  <c r="C189" i="4" s="1"/>
  <c r="E315" i="3"/>
  <c r="E103" i="3"/>
  <c r="C169" i="4" s="1"/>
  <c r="E108" i="3"/>
  <c r="C170" i="4" s="1"/>
  <c r="E113" i="3"/>
  <c r="C171" i="4" s="1"/>
  <c r="E123" i="3"/>
  <c r="E18" i="3" s="1"/>
  <c r="E128" i="3"/>
  <c r="C174" i="4" s="1"/>
  <c r="E139" i="3"/>
  <c r="C47" i="4" s="1"/>
  <c r="E142" i="3"/>
  <c r="C35" i="4" s="1"/>
  <c r="E148" i="3"/>
  <c r="E21" i="3" s="1"/>
  <c r="E150" i="3"/>
  <c r="C36" i="4" s="1"/>
  <c r="E157" i="3"/>
  <c r="E40" i="3"/>
  <c r="E49" i="3"/>
  <c r="C143" i="4" s="1"/>
  <c r="E60" i="3"/>
  <c r="C114" i="4" s="1"/>
  <c r="E64" i="3"/>
  <c r="E25" i="3" s="1"/>
  <c r="E71" i="3"/>
  <c r="E74" i="3"/>
  <c r="C147" i="4" s="1"/>
  <c r="E83" i="3"/>
  <c r="C22" i="4" s="1"/>
  <c r="E85" i="3"/>
  <c r="C161" i="4" s="1"/>
  <c r="E92" i="3"/>
  <c r="C162" i="4" s="1"/>
  <c r="F23" i="8"/>
  <c r="F22" i="8" s="1"/>
  <c r="F38" i="8" s="1"/>
  <c r="C60" i="3"/>
  <c r="B158" i="4" s="1"/>
  <c r="C64" i="3"/>
  <c r="B145" i="4" s="1"/>
  <c r="C71" i="3"/>
  <c r="C10" i="3" s="1"/>
  <c r="C74" i="3"/>
  <c r="C11" i="3" s="1"/>
  <c r="C85" i="3"/>
  <c r="B161" i="4" s="1"/>
  <c r="C139" i="3"/>
  <c r="C128" i="3"/>
  <c r="B33" i="4" s="1"/>
  <c r="C12" i="9"/>
  <c r="C10" i="9"/>
  <c r="C13" i="9"/>
  <c r="C14" i="9"/>
  <c r="C15" i="9"/>
  <c r="C16" i="9"/>
  <c r="C18" i="9"/>
  <c r="C19" i="9"/>
  <c r="C20" i="9"/>
  <c r="C58" i="9"/>
  <c r="C57" i="9"/>
  <c r="C66" i="9"/>
  <c r="C65" i="9"/>
  <c r="C6" i="8"/>
  <c r="B83" i="4" s="1"/>
  <c r="C15" i="8"/>
  <c r="C315" i="3"/>
  <c r="C295" i="3"/>
  <c r="C43" i="9" s="1"/>
  <c r="C253" i="3"/>
  <c r="C38" i="9" s="1"/>
  <c r="C244" i="3"/>
  <c r="C266" i="3"/>
  <c r="C40" i="9" s="1"/>
  <c r="C276" i="3"/>
  <c r="C41" i="9" s="1"/>
  <c r="C286" i="3"/>
  <c r="C42" i="9" s="1"/>
  <c r="C235" i="3"/>
  <c r="B139" i="4" s="1"/>
  <c r="C215" i="3"/>
  <c r="B138" i="4" s="1"/>
  <c r="C182" i="3"/>
  <c r="C29" i="9" s="1"/>
  <c r="C173" i="3"/>
  <c r="C28" i="9" s="1"/>
  <c r="C191" i="3"/>
  <c r="C30" i="9" s="1"/>
  <c r="C40" i="3"/>
  <c r="B142" i="4" s="1"/>
  <c r="C49" i="3"/>
  <c r="B143" i="4" s="1"/>
  <c r="C83" i="3"/>
  <c r="B160" i="4" s="1"/>
  <c r="C92" i="3"/>
  <c r="B162" i="4" s="1"/>
  <c r="C103" i="3"/>
  <c r="B169" i="4" s="1"/>
  <c r="C108" i="3"/>
  <c r="B30" i="4" s="1"/>
  <c r="C113" i="3"/>
  <c r="C123" i="3"/>
  <c r="C18" i="3" s="1"/>
  <c r="C142" i="3"/>
  <c r="C148" i="3"/>
  <c r="C21" i="3" s="1"/>
  <c r="C150" i="3"/>
  <c r="C157" i="3"/>
  <c r="D60" i="3"/>
  <c r="D9" i="3" s="1"/>
  <c r="E6" i="8"/>
  <c r="C7" i="4" s="1"/>
  <c r="E15" i="8"/>
  <c r="F6" i="8"/>
  <c r="F5" i="8"/>
  <c r="F15" i="8"/>
  <c r="E23" i="8"/>
  <c r="E22" i="8" s="1"/>
  <c r="F31" i="8"/>
  <c r="E21" i="9" s="1"/>
  <c r="D173" i="3"/>
  <c r="D182" i="3"/>
  <c r="D191" i="3"/>
  <c r="D195" i="3"/>
  <c r="D205" i="3"/>
  <c r="D215" i="3"/>
  <c r="D225" i="3"/>
  <c r="D235" i="3"/>
  <c r="D244" i="3"/>
  <c r="D253" i="3"/>
  <c r="D262" i="3"/>
  <c r="D266" i="3"/>
  <c r="D276" i="3"/>
  <c r="D286" i="3"/>
  <c r="D295" i="3"/>
  <c r="D305" i="3"/>
  <c r="D315" i="3"/>
  <c r="C195" i="3"/>
  <c r="B136" i="4" s="1"/>
  <c r="C205" i="3"/>
  <c r="B137" i="4" s="1"/>
  <c r="C225" i="3"/>
  <c r="C34" i="9" s="1"/>
  <c r="C262" i="3"/>
  <c r="C39" i="9" s="1"/>
  <c r="C305" i="3"/>
  <c r="B189" i="4" s="1"/>
  <c r="D103" i="3"/>
  <c r="D108" i="3"/>
  <c r="D16" i="3" s="1"/>
  <c r="D113" i="3"/>
  <c r="D17" i="3" s="1"/>
  <c r="D123" i="3"/>
  <c r="D18" i="3" s="1"/>
  <c r="D128" i="3"/>
  <c r="D26" i="3" s="1"/>
  <c r="D139" i="3"/>
  <c r="D19" i="3" s="1"/>
  <c r="D142" i="3"/>
  <c r="D20" i="3" s="1"/>
  <c r="D148" i="3"/>
  <c r="D21" i="3" s="1"/>
  <c r="D150" i="3"/>
  <c r="D32" i="3" s="1"/>
  <c r="D157" i="3"/>
  <c r="D40" i="3"/>
  <c r="D7" i="3" s="1"/>
  <c r="D49" i="3"/>
  <c r="D8" i="3" s="1"/>
  <c r="D64" i="3"/>
  <c r="D25" i="3" s="1"/>
  <c r="D71" i="3"/>
  <c r="D10" i="3" s="1"/>
  <c r="D74" i="3"/>
  <c r="D11" i="3" s="1"/>
  <c r="D83" i="3"/>
  <c r="D12" i="3" s="1"/>
  <c r="D85" i="3"/>
  <c r="D31" i="3" s="1"/>
  <c r="D92" i="3"/>
  <c r="A7" i="3"/>
  <c r="B7" i="3"/>
  <c r="A8" i="3"/>
  <c r="B8" i="3"/>
  <c r="A9" i="3"/>
  <c r="B9" i="3"/>
  <c r="A10" i="3"/>
  <c r="B10" i="3"/>
  <c r="A11" i="3"/>
  <c r="B11" i="3"/>
  <c r="A12" i="3"/>
  <c r="B12" i="3"/>
  <c r="A15" i="3"/>
  <c r="B15" i="3"/>
  <c r="A16" i="3"/>
  <c r="B16" i="3"/>
  <c r="A17" i="3"/>
  <c r="B17" i="3"/>
  <c r="A18" i="3"/>
  <c r="B18" i="3"/>
  <c r="A19" i="3"/>
  <c r="B19" i="3"/>
  <c r="A20" i="3"/>
  <c r="B20" i="3"/>
  <c r="A21" i="3"/>
  <c r="B21" i="3"/>
  <c r="A25" i="3"/>
  <c r="B25" i="3"/>
  <c r="A26" i="3"/>
  <c r="B26" i="3"/>
  <c r="B32" i="3"/>
  <c r="B31" i="3"/>
  <c r="A32" i="3"/>
  <c r="A31" i="3"/>
  <c r="G12" i="4"/>
  <c r="O12" i="4" s="1"/>
  <c r="G5" i="16" s="1"/>
  <c r="G61" i="4"/>
  <c r="M44" i="4"/>
  <c r="F62" i="4"/>
  <c r="G104" i="16"/>
  <c r="G92" i="4"/>
  <c r="G62" i="4"/>
  <c r="E55" i="21"/>
  <c r="J5" i="22"/>
  <c r="D88" i="4"/>
  <c r="L88" i="4" s="1"/>
  <c r="D68" i="16" s="1"/>
  <c r="B76" i="4"/>
  <c r="B81" i="4"/>
  <c r="L5" i="20"/>
  <c r="D163" i="4"/>
  <c r="L157" i="4" s="1"/>
  <c r="F18" i="4"/>
  <c r="N16" i="4" s="1"/>
  <c r="F27" i="16" s="1"/>
  <c r="E62" i="4"/>
  <c r="E18" i="4"/>
  <c r="M16" i="4" s="1"/>
  <c r="E27" i="16" s="1"/>
  <c r="E119" i="4"/>
  <c r="O61" i="4"/>
  <c r="G18" i="16" s="1"/>
  <c r="J65" i="4"/>
  <c r="B72" i="4" s="1"/>
  <c r="F73" i="4"/>
  <c r="E61" i="4"/>
  <c r="M61" i="4"/>
  <c r="E18" i="16" s="1"/>
  <c r="C26" i="3"/>
  <c r="C37" i="9"/>
  <c r="C6" i="4"/>
  <c r="D23" i="10"/>
  <c r="D25" i="10" s="1"/>
  <c r="M5" i="15"/>
  <c r="G5" i="11"/>
  <c r="E53" i="21" s="1"/>
  <c r="C11" i="11"/>
  <c r="G119" i="4"/>
  <c r="G18" i="4"/>
  <c r="O16" i="4" s="1"/>
  <c r="G27" i="16" s="1"/>
  <c r="G73" i="4"/>
  <c r="F192" i="4"/>
  <c r="F155" i="4"/>
  <c r="C96" i="4"/>
  <c r="K96" i="4" s="1"/>
  <c r="J9" i="15"/>
  <c r="B78" i="4"/>
  <c r="J76" i="4" s="1"/>
  <c r="B135" i="4" l="1"/>
  <c r="E44" i="9"/>
  <c r="E36" i="9" s="1"/>
  <c r="E28" i="9"/>
  <c r="B57" i="16"/>
  <c r="B78" i="16"/>
  <c r="B103" i="16"/>
  <c r="B26" i="16"/>
  <c r="L16" i="15"/>
  <c r="N16" i="15"/>
  <c r="K5" i="22"/>
  <c r="I5" i="22"/>
  <c r="C83" i="4"/>
  <c r="C131" i="4"/>
  <c r="I5" i="10"/>
  <c r="I23" i="10" s="1"/>
  <c r="I25" i="10" s="1"/>
  <c r="L6" i="20"/>
  <c r="D5" i="15"/>
  <c r="D46" i="15" s="1"/>
  <c r="J81" i="4"/>
  <c r="B92" i="4" s="1"/>
  <c r="J92" i="4" s="1"/>
  <c r="D12" i="4"/>
  <c r="L12" i="4" s="1"/>
  <c r="D5" i="16" s="1"/>
  <c r="E46" i="15"/>
  <c r="F46" i="15"/>
  <c r="E5" i="8"/>
  <c r="E49" i="21" s="1"/>
  <c r="O92" i="4"/>
  <c r="J5" i="15"/>
  <c r="G163" i="4"/>
  <c r="O157" i="4" s="1"/>
  <c r="O168" i="4"/>
  <c r="C78" i="4"/>
  <c r="H46" i="15"/>
  <c r="N112" i="4"/>
  <c r="F36" i="16" s="1"/>
  <c r="M168" i="4"/>
  <c r="D61" i="4"/>
  <c r="C4" i="21"/>
  <c r="C5" i="21" s="1"/>
  <c r="C6" i="21" s="1"/>
  <c r="F4" i="16" s="1"/>
  <c r="E97" i="16"/>
  <c r="M92" i="4"/>
  <c r="M112" i="4"/>
  <c r="E36" i="16" s="1"/>
  <c r="E163" i="4"/>
  <c r="M157" i="4" s="1"/>
  <c r="E155" i="4"/>
  <c r="M141" i="4" s="1"/>
  <c r="E193" i="4" s="1"/>
  <c r="M192" i="4" s="1"/>
  <c r="E79" i="16" s="1"/>
  <c r="D92" i="4"/>
  <c r="L92" i="4"/>
  <c r="O72" i="4"/>
  <c r="G46" i="16" s="1"/>
  <c r="N92" i="4"/>
  <c r="O141" i="4"/>
  <c r="G193" i="4" s="1"/>
  <c r="N141" i="4"/>
  <c r="F193" i="4" s="1"/>
  <c r="N192" i="4" s="1"/>
  <c r="F79" i="16" s="1"/>
  <c r="P96" i="4"/>
  <c r="M72" i="4"/>
  <c r="E46" i="16" s="1"/>
  <c r="F12" i="4"/>
  <c r="N12" i="4" s="1"/>
  <c r="F5" i="16" s="1"/>
  <c r="E104" i="16"/>
  <c r="D192" i="4"/>
  <c r="L192" i="4" s="1"/>
  <c r="D79" i="16" s="1"/>
  <c r="O112" i="4"/>
  <c r="G36" i="16" s="1"/>
  <c r="F61" i="4"/>
  <c r="N61" i="4" s="1"/>
  <c r="F18" i="16" s="1"/>
  <c r="G192" i="4"/>
  <c r="N72" i="4"/>
  <c r="F46" i="16" s="1"/>
  <c r="L168" i="4"/>
  <c r="B91" i="16"/>
  <c r="B35" i="16"/>
  <c r="B67" i="16"/>
  <c r="B17" i="16"/>
  <c r="B45" i="16"/>
  <c r="E67" i="9"/>
  <c r="E91" i="9" s="1"/>
  <c r="C67" i="9"/>
  <c r="C91" i="9" s="1"/>
  <c r="E60" i="9"/>
  <c r="C60" i="9"/>
  <c r="G11" i="11"/>
  <c r="C33" i="9"/>
  <c r="C9" i="9"/>
  <c r="C32" i="9"/>
  <c r="C135" i="4"/>
  <c r="K133" i="4" s="1"/>
  <c r="C163" i="4" s="1"/>
  <c r="C31" i="3"/>
  <c r="C123" i="4"/>
  <c r="B123" i="4"/>
  <c r="C145" i="4"/>
  <c r="C141" i="4" s="1"/>
  <c r="C25" i="3"/>
  <c r="C27" i="3" s="1"/>
  <c r="B174" i="4"/>
  <c r="C30" i="4"/>
  <c r="C8" i="3"/>
  <c r="B29" i="4"/>
  <c r="B104" i="16"/>
  <c r="B97" i="16"/>
  <c r="B88" i="4"/>
  <c r="J88" i="4" s="1"/>
  <c r="L22" i="15"/>
  <c r="N22" i="15"/>
  <c r="E4" i="16"/>
  <c r="E57" i="16" s="1"/>
  <c r="L72" i="4"/>
  <c r="D46" i="16" s="1"/>
  <c r="N37" i="15"/>
  <c r="L37" i="15"/>
  <c r="N5" i="15"/>
  <c r="J46" i="15"/>
  <c r="D54" i="21"/>
  <c r="C54" i="21" s="1"/>
  <c r="L5" i="15"/>
  <c r="B7" i="4"/>
  <c r="C76" i="4"/>
  <c r="C243" i="3"/>
  <c r="B188" i="4" s="1"/>
  <c r="J188" i="4" s="1"/>
  <c r="B185" i="4" s="1"/>
  <c r="C122" i="4"/>
  <c r="D119" i="4"/>
  <c r="L112" i="4" s="1"/>
  <c r="D36" i="16" s="1"/>
  <c r="E26" i="3"/>
  <c r="E27" i="3" s="1"/>
  <c r="D62" i="4"/>
  <c r="L61" i="4" s="1"/>
  <c r="D18" i="16" s="1"/>
  <c r="C22" i="8"/>
  <c r="C21" i="9"/>
  <c r="D4" i="16"/>
  <c r="D57" i="16" s="1"/>
  <c r="P65" i="4"/>
  <c r="C46" i="15"/>
  <c r="D55" i="21"/>
  <c r="C55" i="21" s="1"/>
  <c r="F88" i="4"/>
  <c r="N88" i="4" s="1"/>
  <c r="F68" i="16" s="1"/>
  <c r="B147" i="4"/>
  <c r="B141" i="4" s="1"/>
  <c r="C33" i="4"/>
  <c r="G97" i="16"/>
  <c r="C5" i="8"/>
  <c r="C23" i="10"/>
  <c r="C25" i="10" s="1"/>
  <c r="C81" i="4"/>
  <c r="K81" i="4" s="1"/>
  <c r="E54" i="21"/>
  <c r="E32" i="9"/>
  <c r="D18" i="4"/>
  <c r="L16" i="4" s="1"/>
  <c r="D27" i="16" s="1"/>
  <c r="N30" i="15"/>
  <c r="F104" i="16"/>
  <c r="B131" i="4"/>
  <c r="P126" i="4" s="1"/>
  <c r="B134" i="4"/>
  <c r="B46" i="4"/>
  <c r="E8" i="3"/>
  <c r="E19" i="3"/>
  <c r="C158" i="4"/>
  <c r="C177" i="4"/>
  <c r="C168" i="4" s="1"/>
  <c r="B22" i="4"/>
  <c r="C105" i="4"/>
  <c r="K103" i="4" s="1"/>
  <c r="E16" i="3"/>
  <c r="B122" i="4"/>
  <c r="J122" i="4" s="1"/>
  <c r="B9" i="4"/>
  <c r="J6" i="4" s="1"/>
  <c r="B58" i="16" s="1"/>
  <c r="C26" i="4"/>
  <c r="C16" i="3"/>
  <c r="E31" i="9"/>
  <c r="C31" i="4"/>
  <c r="C34" i="4"/>
  <c r="C15" i="3"/>
  <c r="D33" i="3"/>
  <c r="K126" i="4"/>
  <c r="C79" i="9"/>
  <c r="C7" i="3"/>
  <c r="E11" i="3"/>
  <c r="E17" i="3"/>
  <c r="D102" i="3"/>
  <c r="C31" i="9"/>
  <c r="D172" i="3"/>
  <c r="E243" i="3"/>
  <c r="C188" i="4" s="1"/>
  <c r="K188" i="4" s="1"/>
  <c r="C185" i="4" s="1"/>
  <c r="B32" i="4"/>
  <c r="E20" i="3"/>
  <c r="D243" i="3"/>
  <c r="E172" i="3"/>
  <c r="E32" i="3"/>
  <c r="D27" i="3"/>
  <c r="C113" i="4"/>
  <c r="C44" i="9"/>
  <c r="C36" i="9" s="1"/>
  <c r="B159" i="4"/>
  <c r="C12" i="3"/>
  <c r="E29" i="9"/>
  <c r="E15" i="3"/>
  <c r="C29" i="4"/>
  <c r="C172" i="3"/>
  <c r="E102" i="3"/>
  <c r="E74" i="9" s="1"/>
  <c r="C9" i="4"/>
  <c r="K6" i="4" s="1"/>
  <c r="C58" i="16" s="1"/>
  <c r="D39" i="3"/>
  <c r="B133" i="4"/>
  <c r="E33" i="9"/>
  <c r="E31" i="3"/>
  <c r="C9" i="3"/>
  <c r="D15" i="3"/>
  <c r="D14" i="3" s="1"/>
  <c r="B26" i="4"/>
  <c r="C39" i="3"/>
  <c r="B21" i="4" s="1"/>
  <c r="B105" i="4"/>
  <c r="J103" i="4" s="1"/>
  <c r="C32" i="4"/>
  <c r="B31" i="4"/>
  <c r="C17" i="3"/>
  <c r="C102" i="3"/>
  <c r="E10" i="3"/>
  <c r="C159" i="4"/>
  <c r="C46" i="4"/>
  <c r="B35" i="4"/>
  <c r="C20" i="3"/>
  <c r="B177" i="4"/>
  <c r="C160" i="4"/>
  <c r="E12" i="3"/>
  <c r="D6" i="3"/>
  <c r="B36" i="4"/>
  <c r="C32" i="3"/>
  <c r="E7" i="3"/>
  <c r="E39" i="3"/>
  <c r="B34" i="4"/>
  <c r="B47" i="4"/>
  <c r="B171" i="4"/>
  <c r="J126" i="4"/>
  <c r="C19" i="3"/>
  <c r="E9" i="3"/>
  <c r="C45" i="4"/>
  <c r="E9" i="9"/>
  <c r="E84" i="9" s="1"/>
  <c r="B170" i="4"/>
  <c r="B114" i="4"/>
  <c r="B113" i="4" s="1"/>
  <c r="B45" i="4"/>
  <c r="C67" i="16"/>
  <c r="C78" i="16"/>
  <c r="C96" i="16"/>
  <c r="C103" i="16"/>
  <c r="C91" i="16"/>
  <c r="C26" i="16"/>
  <c r="C45" i="16"/>
  <c r="C35" i="16"/>
  <c r="C17" i="16"/>
  <c r="D96" i="16" l="1"/>
  <c r="K76" i="4"/>
  <c r="P76" i="4" s="1"/>
  <c r="H97" i="16" s="1"/>
  <c r="D52" i="21"/>
  <c r="E90" i="9"/>
  <c r="E92" i="9" s="1"/>
  <c r="J133" i="4"/>
  <c r="E38" i="8"/>
  <c r="C33" i="3"/>
  <c r="C90" i="9"/>
  <c r="C92" i="9" s="1"/>
  <c r="C7" i="21"/>
  <c r="G4" i="16" s="1"/>
  <c r="G103" i="16" s="1"/>
  <c r="D17" i="16"/>
  <c r="O192" i="4"/>
  <c r="G79" i="16" s="1"/>
  <c r="D103" i="16"/>
  <c r="D45" i="16"/>
  <c r="E96" i="16"/>
  <c r="C84" i="9"/>
  <c r="C27" i="9"/>
  <c r="C46" i="9" s="1"/>
  <c r="C53" i="9" s="1"/>
  <c r="D53" i="21"/>
  <c r="C53" i="21" s="1"/>
  <c r="H11" i="11"/>
  <c r="C155" i="4"/>
  <c r="E79" i="9"/>
  <c r="C192" i="4"/>
  <c r="K168" i="4"/>
  <c r="K141" i="4"/>
  <c r="C193" i="4" s="1"/>
  <c r="K122" i="4"/>
  <c r="P122" i="4" s="1"/>
  <c r="E14" i="3"/>
  <c r="P103" i="4"/>
  <c r="C104" i="16"/>
  <c r="C92" i="4"/>
  <c r="K92" i="4" s="1"/>
  <c r="P92" i="4" s="1"/>
  <c r="E35" i="16"/>
  <c r="E103" i="16"/>
  <c r="E67" i="16"/>
  <c r="E45" i="16"/>
  <c r="J23" i="10"/>
  <c r="E52" i="21"/>
  <c r="C52" i="21" s="1"/>
  <c r="E78" i="16"/>
  <c r="D23" i="3"/>
  <c r="D29" i="3" s="1"/>
  <c r="D35" i="3" s="1"/>
  <c r="B68" i="16"/>
  <c r="E26" i="16"/>
  <c r="K29" i="4"/>
  <c r="C73" i="4" s="1"/>
  <c r="K72" i="4" s="1"/>
  <c r="C46" i="16" s="1"/>
  <c r="C38" i="8"/>
  <c r="D49" i="21"/>
  <c r="C49" i="21" s="1"/>
  <c r="D78" i="16"/>
  <c r="D67" i="16"/>
  <c r="D35" i="16"/>
  <c r="D26" i="16"/>
  <c r="C88" i="4"/>
  <c r="K88" i="4" s="1"/>
  <c r="C68" i="16" s="1"/>
  <c r="C97" i="16"/>
  <c r="P81" i="4"/>
  <c r="H104" i="16" s="1"/>
  <c r="D91" i="16"/>
  <c r="E17" i="16"/>
  <c r="E91" i="16"/>
  <c r="C6" i="3"/>
  <c r="D167" i="3"/>
  <c r="J21" i="4"/>
  <c r="B100" i="4" s="1"/>
  <c r="J29" i="4"/>
  <c r="B119" i="4" s="1"/>
  <c r="E33" i="3"/>
  <c r="E27" i="9"/>
  <c r="E46" i="9" s="1"/>
  <c r="E53" i="9" s="1"/>
  <c r="D324" i="3"/>
  <c r="E324" i="3"/>
  <c r="C13" i="4"/>
  <c r="E78" i="9"/>
  <c r="P6" i="4"/>
  <c r="H58" i="16" s="1"/>
  <c r="C73" i="9"/>
  <c r="B168" i="4"/>
  <c r="J168" i="4" s="1"/>
  <c r="B157" i="4"/>
  <c r="E6" i="3"/>
  <c r="C14" i="3"/>
  <c r="P133" i="4"/>
  <c r="B155" i="4"/>
  <c r="J141" i="4" s="1"/>
  <c r="B192" i="4"/>
  <c r="B163" i="4"/>
  <c r="B13" i="4"/>
  <c r="C324" i="3"/>
  <c r="C78" i="9"/>
  <c r="C80" i="9" s="1"/>
  <c r="C85" i="9" s="1"/>
  <c r="P188" i="4"/>
  <c r="C21" i="4"/>
  <c r="K21" i="4" s="1"/>
  <c r="C100" i="4" s="1"/>
  <c r="K99" i="4" s="1"/>
  <c r="C157" i="4"/>
  <c r="K157" i="4" s="1"/>
  <c r="E73" i="9"/>
  <c r="E75" i="9" s="1"/>
  <c r="E83" i="9" s="1"/>
  <c r="E167" i="3"/>
  <c r="C74" i="9"/>
  <c r="C167" i="3"/>
  <c r="G45" i="16"/>
  <c r="G17" i="16"/>
  <c r="G78" i="16"/>
  <c r="G67" i="16"/>
  <c r="G96" i="16"/>
  <c r="G57" i="16"/>
  <c r="G35" i="16"/>
  <c r="G26" i="16"/>
  <c r="F78" i="16"/>
  <c r="F57" i="16"/>
  <c r="F91" i="16"/>
  <c r="F35" i="16"/>
  <c r="F26" i="16"/>
  <c r="F96" i="16"/>
  <c r="F67" i="16"/>
  <c r="F17" i="16"/>
  <c r="F45" i="16"/>
  <c r="F103" i="16"/>
  <c r="G91" i="16" l="1"/>
  <c r="C23" i="3"/>
  <c r="C29" i="3" s="1"/>
  <c r="C35" i="3" s="1"/>
  <c r="K192" i="4"/>
  <c r="C79" i="16" s="1"/>
  <c r="P168" i="4"/>
  <c r="E80" i="9"/>
  <c r="E85" i="9" s="1"/>
  <c r="E23" i="3"/>
  <c r="E29" i="3" s="1"/>
  <c r="E35" i="3" s="1"/>
  <c r="C18" i="4"/>
  <c r="K16" i="4" s="1"/>
  <c r="C27" i="16" s="1"/>
  <c r="C119" i="4"/>
  <c r="K112" i="4" s="1"/>
  <c r="C36" i="16" s="1"/>
  <c r="C62" i="4"/>
  <c r="P88" i="4"/>
  <c r="H68" i="16" s="1"/>
  <c r="B18" i="4"/>
  <c r="J16" i="4" s="1"/>
  <c r="B27" i="16" s="1"/>
  <c r="P29" i="4"/>
  <c r="B73" i="4"/>
  <c r="J72" i="4" s="1"/>
  <c r="B46" i="16" s="1"/>
  <c r="B62" i="4"/>
  <c r="J157" i="4"/>
  <c r="P157" i="4" s="1"/>
  <c r="E86" i="9"/>
  <c r="E93" i="9" s="1"/>
  <c r="J112" i="4"/>
  <c r="B36" i="16" s="1"/>
  <c r="B193" i="4"/>
  <c r="J192" i="4" s="1"/>
  <c r="B79" i="16" s="1"/>
  <c r="P141" i="4"/>
  <c r="C75" i="9"/>
  <c r="C83" i="9" s="1"/>
  <c r="C86" i="9" s="1"/>
  <c r="C93" i="9" s="1"/>
  <c r="B44" i="4"/>
  <c r="B58" i="4" s="1"/>
  <c r="C8" i="9"/>
  <c r="C23" i="9" s="1"/>
  <c r="B42" i="4"/>
  <c r="J42" i="4" s="1"/>
  <c r="D50" i="21"/>
  <c r="J99" i="4"/>
  <c r="P99" i="4"/>
  <c r="E50" i="21"/>
  <c r="C44" i="4"/>
  <c r="C58" i="4" s="1"/>
  <c r="E8" i="9"/>
  <c r="E23" i="9" s="1"/>
  <c r="C42" i="4"/>
  <c r="K42" i="4" s="1"/>
  <c r="C92" i="16" s="1"/>
  <c r="P21" i="4"/>
  <c r="P112" i="4" l="1"/>
  <c r="H36" i="16" s="1"/>
  <c r="C62" i="9"/>
  <c r="C68" i="9" s="1"/>
  <c r="E62" i="9"/>
  <c r="E51" i="21" s="1"/>
  <c r="P72" i="4"/>
  <c r="H46" i="16" s="1"/>
  <c r="P16" i="4"/>
  <c r="H27" i="16" s="1"/>
  <c r="C50" i="21"/>
  <c r="P192" i="4"/>
  <c r="H79" i="16" s="1"/>
  <c r="B92" i="16"/>
  <c r="P42" i="4"/>
  <c r="H92" i="16" s="1"/>
  <c r="K44" i="4"/>
  <c r="C12" i="4"/>
  <c r="K12" i="4" s="1"/>
  <c r="C5" i="16" s="1"/>
  <c r="C61" i="4"/>
  <c r="K61" i="4" s="1"/>
  <c r="C18" i="16" s="1"/>
  <c r="J44" i="4"/>
  <c r="B61" i="4"/>
  <c r="B12" i="4"/>
  <c r="D51" i="21" l="1"/>
  <c r="C51" i="21" s="1"/>
  <c r="E68" i="9"/>
  <c r="P44" i="4"/>
  <c r="J12" i="4"/>
  <c r="B5" i="16" s="1"/>
  <c r="P12" i="4"/>
  <c r="H5" i="16" s="1"/>
  <c r="P61" i="4"/>
  <c r="H18" i="16" s="1"/>
  <c r="J61" i="4"/>
  <c r="B18" i="16" s="1"/>
</calcChain>
</file>

<file path=xl/sharedStrings.xml><?xml version="1.0" encoding="utf-8"?>
<sst xmlns="http://schemas.openxmlformats.org/spreadsheetml/2006/main" count="1080" uniqueCount="809">
  <si>
    <t>1.</t>
  </si>
  <si>
    <t>Eingabe Jahreszahlen</t>
  </si>
  <si>
    <t>Bitte im nebenstehenden gelben Feld das Rechnungsjahr eingeben.</t>
  </si>
  <si>
    <t>Rechnungsjahr</t>
  </si>
  <si>
    <t>Vorjahr</t>
  </si>
  <si>
    <t>R-2</t>
  </si>
  <si>
    <t>R-3</t>
  </si>
  <si>
    <t>R-4</t>
  </si>
  <si>
    <t>2.</t>
  </si>
  <si>
    <t>Anleitung</t>
  </si>
  <si>
    <t>R-5</t>
  </si>
  <si>
    <t>zu 1: Kommentar:</t>
  </si>
  <si>
    <t>Die vorgesehenen Textfelder können an die Grösse des Kommentars angepasst werden. Der Kommentar kann aber auch in einer separaten Textdatei ausserhalb diese Dokuments aufbereitet werden.</t>
  </si>
  <si>
    <t>zu 2: Bilanz</t>
  </si>
  <si>
    <t>Die Eingaben erfolgen in Fr. 1'000. Subtotal und Totale werden gerechnet.
Die Eingabe der Vorvorjahresbilanz ist notwendig für die automatische Berechnung der Geldflussrechnung des Vorjahres.</t>
  </si>
  <si>
    <t>zu 3 und 4: Erfolgsrechnung und Investitionsrechnung</t>
  </si>
  <si>
    <t>Die gestaffelte Erfolgsrechnung ergibt sich automatisch aus der Dateneingabe in der detaillierten Erfolgsrechnung ab ca. Zeile 40. Werte in Fr. 1'000.
Die ER und IR können detailliert oder gruppiert dargestellt werden. Mit entsprechndem Klick auf die Ziffern 1 und 2 gemäss nebenstehender Abbildung (Gruppierung ein/aus).</t>
  </si>
  <si>
    <t>zu 5: Geldflussrechnung</t>
  </si>
  <si>
    <t>Die Geldflussrechnung sollte sich automatisch aus der Bilanz/Erfolgsrechnung ergeben. Die Herkunft der Werte geht aus der Spalte "Referenz" (rechts vom Druckbereich) hervor. Wert in Fr. 1'000.</t>
  </si>
  <si>
    <t>zu 6.1: Anhang, Grundsätze zur Rechnung</t>
  </si>
  <si>
    <t>Der Text kann individuell angepasst werden</t>
  </si>
  <si>
    <t>zu 6.2: Eigenkapitalnachweis</t>
  </si>
  <si>
    <t>Erhöhungen und Reduktionen gemäss Kto.-Gruppen 290 bis 299 in Fr. 1'000 eintragen.</t>
  </si>
  <si>
    <t>zu 6.3: Rückstellungsspiegel</t>
  </si>
  <si>
    <t>Veränderungen gemäss Rückstellungskonti eintragen und gemäss Mustervorlage erläutern.</t>
  </si>
  <si>
    <t>zu 6.4 und 6.5: Beteiligungs- und Gewährleistungsspiegel</t>
  </si>
  <si>
    <t>Individuell anpassen und ergänzen gemäss Mustervorlage.</t>
  </si>
  <si>
    <t>zu 6.6: Anlagespiegel Verwaltungs- und Finanzvermögen</t>
  </si>
  <si>
    <t>Detailzahlen ergänzen. Abgänge und Abschreibungen mit (-) eingeben.</t>
  </si>
  <si>
    <t>zu 6.7: Finanzkennzahlen</t>
  </si>
  <si>
    <t>Die Berechnung der Kennzahlen erfolgt im Blatt "Kennzahlen-Berechnung". Die Vorjahreswerte müssen in diesem Blatt in den Gelb hinterlegten Feldern eingegeben werden, damit die Kennzahlen der Vorjahre berechnet werden können. Das Berechnungsblatt bildet nicht Bestandteil des Anhangs.</t>
  </si>
  <si>
    <t>zu 6.8: Zusätzliche Angaben</t>
  </si>
  <si>
    <t>Hier können zusätzliche Angaben zur Jahresrechnung aufgeführt werden, die für die Beurteilung der Vermögens-, Finanz- und Ertragslage sowie der finanziellen Risiken von Bedeutung sind (Leasingverträge, Versicherungswerte etc.).</t>
  </si>
  <si>
    <t>zu 7: Kreditkontrollen</t>
  </si>
  <si>
    <t>Fakultative Übersichten über Verpflichtungskreditkontrollen (7.1) und Abweichungsliste Budgetkredite (7.2), Werte in ganzen Franken.</t>
  </si>
  <si>
    <t>3.</t>
  </si>
  <si>
    <t>Kontrollen:</t>
  </si>
  <si>
    <t>Rechnung</t>
  </si>
  <si>
    <t>Aktiven und Passiven der Bilanz stimmen überein.</t>
  </si>
  <si>
    <t>Ergebnis der Erfolgsrechnung und der Bilanz stimmen überein.</t>
  </si>
  <si>
    <t>Saldo Geldflussrechnung stimmt mit Liquiditätsnachweis überein.</t>
  </si>
  <si>
    <t>Total Eigenkapitalnachweis stimmt mit Bilanz überein.</t>
  </si>
  <si>
    <t>Total Rückstellungsspiegel stimmt mit Bilanz (Kto.-Gruppen 205 und 208) überein.</t>
  </si>
  <si>
    <t>Total Buchwerte gemäss Anlagespiegel VV stimmt mit Bilanz überein.</t>
  </si>
  <si>
    <t>Total Buchwerte gemäss Anlagespiegel FV stimmt mit Bilanz überein.</t>
  </si>
  <si>
    <t>INHALTSVERZEICHNIS</t>
  </si>
  <si>
    <t>Seite</t>
  </si>
  <si>
    <t>Kommentar zur Jahresrechnung</t>
  </si>
  <si>
    <t>Gesamtbeurteilung</t>
  </si>
  <si>
    <t>Erläuterung wesentliche Abweichungen</t>
  </si>
  <si>
    <t>1.X</t>
  </si>
  <si>
    <t>Anträge</t>
  </si>
  <si>
    <t>1.Y</t>
  </si>
  <si>
    <t>Berichte</t>
  </si>
  <si>
    <t>Bilanz</t>
  </si>
  <si>
    <t>Erfolgsrechnung</t>
  </si>
  <si>
    <t>Investitionsrechnung</t>
  </si>
  <si>
    <t>Geldflussrechnung</t>
  </si>
  <si>
    <t>Anhang</t>
  </si>
  <si>
    <t>Grundsätze zur Rechnung</t>
  </si>
  <si>
    <t>Eigenkapitalnachweis</t>
  </si>
  <si>
    <t>Rückstellungsspiegel</t>
  </si>
  <si>
    <t>Beteiligungsspiegel</t>
  </si>
  <si>
    <t>Gewährleistungsspiegel</t>
  </si>
  <si>
    <t>Anlagespiegel VV und FV</t>
  </si>
  <si>
    <t>Finanzkennzahlen</t>
  </si>
  <si>
    <t>Zusätzliche Angaben</t>
  </si>
  <si>
    <t>Verpflichtungskredite</t>
  </si>
  <si>
    <t>Abweichungstabelle Budgetkredit (fakultativ)</t>
  </si>
  <si>
    <t>Details zur Rechnung</t>
  </si>
  <si>
    <t>Bilanz (Detailausdruck EDV)</t>
  </si>
  <si>
    <t>Erfolgsrechnung (Detailausdruck EDV;</t>
  </si>
  <si>
    <t>Funktionale Gliederung mit Artenkonten)</t>
  </si>
  <si>
    <t>Investitionsrechnung (Detailausdruck EDV;</t>
  </si>
  <si>
    <t>1. Kommentar zur Jahresrechnung</t>
  </si>
  <si>
    <t>Vorvorjahr</t>
  </si>
  <si>
    <t>in Fr. 1'000</t>
  </si>
  <si>
    <t>2. Bilanz</t>
  </si>
  <si>
    <t>Aktiven</t>
  </si>
  <si>
    <t>Finanzvermögen</t>
  </si>
  <si>
    <t>Flüssige Mittel und kurzfristige Geldanlagen</t>
  </si>
  <si>
    <t>Forderungen</t>
  </si>
  <si>
    <t>Kurzfristige Finanzanlagen</t>
  </si>
  <si>
    <t>Aktive Rechnungsabgrenzungen</t>
  </si>
  <si>
    <t>Vorräte und angefangene Arbeiten</t>
  </si>
  <si>
    <t>Langfristige Finanzanlagen</t>
  </si>
  <si>
    <t>Sachanlagen und immaterielle Anlagen FV</t>
  </si>
  <si>
    <t>Forderungen gegenüber Spezialfinanzierungen und Fonds im Fremdkapital</t>
  </si>
  <si>
    <t>Verwaltungsvermögen</t>
  </si>
  <si>
    <t>Sachanlagen VV</t>
  </si>
  <si>
    <t>Immaterielle Anlagen</t>
  </si>
  <si>
    <t>Darlehen</t>
  </si>
  <si>
    <t>Beteiligungen, Grundkapitalien</t>
  </si>
  <si>
    <t>Investitionsbeiträge</t>
  </si>
  <si>
    <t>Passiven</t>
  </si>
  <si>
    <t>Fremdkapital</t>
  </si>
  <si>
    <t>Laufende Verbindlichkeiten</t>
  </si>
  <si>
    <t>Kurzfristige Finanzverbindlichkeiten</t>
  </si>
  <si>
    <t>Passive Rechnungsabgrenzung</t>
  </si>
  <si>
    <t>Kurzfristige Rückstellungen</t>
  </si>
  <si>
    <t>Langfristige Finanzverbindlichkeiten</t>
  </si>
  <si>
    <t>Langfristige Rückstellungen</t>
  </si>
  <si>
    <t>Verbindlichkeiten gegenüber Spezialfinanzierungen und Fonds im Fremdkapital</t>
  </si>
  <si>
    <t>Eigenkapital</t>
  </si>
  <si>
    <t>Spezialfinanzierungen im EK</t>
  </si>
  <si>
    <t>Fonds im EK</t>
  </si>
  <si>
    <t>Vorfinanzierungen</t>
  </si>
  <si>
    <t>Neubewertungsreserve Finanzvermögen</t>
  </si>
  <si>
    <t>Übriges Eigenkapital</t>
  </si>
  <si>
    <t>Bilanzüberschuss/-fehlbetrag</t>
  </si>
  <si>
    <t>Kontrolle Aktiven/Passiven</t>
  </si>
  <si>
    <t>Budget</t>
  </si>
  <si>
    <t>3. Erfolgsrechnung (gestaffelt nach HRM2)</t>
  </si>
  <si>
    <t>Betrieblicher Aufwand</t>
  </si>
  <si>
    <t>Betrieblicher Ertrag</t>
  </si>
  <si>
    <t>Ergebnis aus betrieblicher Tätigkeit</t>
  </si>
  <si>
    <t>Ergebnis aus Finanzierung</t>
  </si>
  <si>
    <t>Operatives Ergebnis</t>
  </si>
  <si>
    <t>Ausserordentliches Ergebnis</t>
  </si>
  <si>
    <t>Gesamtergebnis Erfolgsrechnung</t>
  </si>
  <si>
    <t>Erfolgsrechnung (Aufwand und Ertrag)</t>
  </si>
  <si>
    <t>Aufwand</t>
  </si>
  <si>
    <t>Personalaufwand</t>
  </si>
  <si>
    <t>Behörden und Kommissionen</t>
  </si>
  <si>
    <t>Löhne des Verwaltungs- und Betriebspersonals</t>
  </si>
  <si>
    <t>Löhne der Lehrpersonen</t>
  </si>
  <si>
    <t>Temporäre Arbeitskräfte</t>
  </si>
  <si>
    <t>Zulagen</t>
  </si>
  <si>
    <t>Arbeitgeberbeiträge</t>
  </si>
  <si>
    <t>Arbeitgeberleistungen</t>
  </si>
  <si>
    <t>Übriger Personalaufwand</t>
  </si>
  <si>
    <t>Sach- und übriger Betriebsaufwand</t>
  </si>
  <si>
    <t>Material- und Warenaufwand</t>
  </si>
  <si>
    <t>Nicht aktivierbare Anlagen</t>
  </si>
  <si>
    <t>Ver- und Entsorgung Liegenschaften VV</t>
  </si>
  <si>
    <t>Dienstleistungen und Honorare</t>
  </si>
  <si>
    <t>Baulicher und betrieblicher Unterhalt</t>
  </si>
  <si>
    <t>Unterhalt Mobilien und immaterielle Anlagen</t>
  </si>
  <si>
    <t>Mieten, Leasing, Pachten, Benützungskosten</t>
  </si>
  <si>
    <t>Spesenentschädigungen</t>
  </si>
  <si>
    <t>Wertberichtigungen auf Forderungen</t>
  </si>
  <si>
    <t>Verschiedener Betriebsaufwand</t>
  </si>
  <si>
    <t>Abschreibungen Verwaltungsvermögen</t>
  </si>
  <si>
    <t>Abschreibungen Immaterielle Anlagen</t>
  </si>
  <si>
    <t>Abtragung Bilanzfehlbetrag</t>
  </si>
  <si>
    <t>Finanzaufwand</t>
  </si>
  <si>
    <t>Zinsaufwand</t>
  </si>
  <si>
    <t>Realisierte Kursverluste</t>
  </si>
  <si>
    <t>Kapitalbeschaffungs- und Verwaltungskosten</t>
  </si>
  <si>
    <t>Liegenschaftenaufwand Finanzvermögen</t>
  </si>
  <si>
    <t>Wertberichtigungen Anlagen FV</t>
  </si>
  <si>
    <t>Verschiedener Finanzaufwand</t>
  </si>
  <si>
    <t>Einlagen in Fonds und Spezialfinanzierungen</t>
  </si>
  <si>
    <t>Einlagen  in Fonds und Spezialfinanzierungen im Fremdkapital</t>
  </si>
  <si>
    <t>Einlagen  in Fonds und Spezialfinanzierungen im Eigenkapital</t>
  </si>
  <si>
    <t>Transferaufwand</t>
  </si>
  <si>
    <t>Ertragsanteile an Dritte</t>
  </si>
  <si>
    <t>Entschädigungen an Gemeinwesen</t>
  </si>
  <si>
    <t>Finanz- und Lastenausgleich</t>
  </si>
  <si>
    <t>Beiträge an Gemeinwesen und Dritte</t>
  </si>
  <si>
    <t>Wertberichtigungen Darlehen VV</t>
  </si>
  <si>
    <t>Wertberichtigungen Beteiligungen VV</t>
  </si>
  <si>
    <t>Abschreibungen Investitionsbeiträge</t>
  </si>
  <si>
    <t>Verschiedener Transferaufwand</t>
  </si>
  <si>
    <t>Durchlaufende Beiträge</t>
  </si>
  <si>
    <t>Ausserordentlicher Aufwand</t>
  </si>
  <si>
    <t>Ausserordentlicher Personalaufwand</t>
  </si>
  <si>
    <t>Ausserordentlicher Sach- und Betriebsaufwand</t>
  </si>
  <si>
    <t>Zusätzliche Abschreibungen</t>
  </si>
  <si>
    <t>Ausserordentlicher Finanzaufwand</t>
  </si>
  <si>
    <t>Ausserordentlicher Transferaufwand</t>
  </si>
  <si>
    <t>Einlagen in das Eigenkapital</t>
  </si>
  <si>
    <t>Interne Verrechnungen</t>
  </si>
  <si>
    <t>Material- und Warenbezüge</t>
  </si>
  <si>
    <t>Dienstleistungen</t>
  </si>
  <si>
    <t>Pacht, Mieten, Benützungskosten</t>
  </si>
  <si>
    <t>Betriebs- und Verwaltungskosten</t>
  </si>
  <si>
    <t>kalk. Zinsen und Finanzaufwand</t>
  </si>
  <si>
    <t>planmässige und ausserplanmässige Abschreibungen</t>
  </si>
  <si>
    <t>Übertragungen</t>
  </si>
  <si>
    <t>Übrige interne Verrechnungen</t>
  </si>
  <si>
    <t>Ertrag</t>
  </si>
  <si>
    <t>Fiskalertrag</t>
  </si>
  <si>
    <t>Direkte Steuern natürliche Personen</t>
  </si>
  <si>
    <t>Direkte Steuern juristische Personen</t>
  </si>
  <si>
    <t>übrige Direkte Steuern</t>
  </si>
  <si>
    <t>Besitz- und Aufwandsteuern</t>
  </si>
  <si>
    <t>Regalien und Konzessionen</t>
  </si>
  <si>
    <t>Regalien</t>
  </si>
  <si>
    <t>Schweiz. Nationalbank</t>
  </si>
  <si>
    <t>Konzessionen</t>
  </si>
  <si>
    <t>Ertragsanteile an Lotterien, Sport-Toto, Wetten</t>
  </si>
  <si>
    <t>Entgelte</t>
  </si>
  <si>
    <t>Ersatzabgaben</t>
  </si>
  <si>
    <t>Gebühren für Amtshandlungen</t>
  </si>
  <si>
    <t>Spital- und Heimtaxen, Kostgelder</t>
  </si>
  <si>
    <t>Schul- und Kursgelder</t>
  </si>
  <si>
    <t>Benützungsgebühren und Dienstleistungen</t>
  </si>
  <si>
    <t>Erlös aus Verkäufen</t>
  </si>
  <si>
    <t>Rückerstattungen</t>
  </si>
  <si>
    <t>Bussen</t>
  </si>
  <si>
    <t>Übrige Entgelte</t>
  </si>
  <si>
    <t>Verschiedene Erträge</t>
  </si>
  <si>
    <t>Verschiedene betriebliche Erträge</t>
  </si>
  <si>
    <t>Aktivierung Eigenleistungen</t>
  </si>
  <si>
    <t>Bestandesveränderungen</t>
  </si>
  <si>
    <t>Übriger Ertrag</t>
  </si>
  <si>
    <t>Finanzertrag</t>
  </si>
  <si>
    <t>Zinsertrag</t>
  </si>
  <si>
    <t>Realisierte Gewinne FV</t>
  </si>
  <si>
    <t>Beteiligungsertrag FV</t>
  </si>
  <si>
    <t>Liegenschaftenertrag FV</t>
  </si>
  <si>
    <t>Finanzertrag aus  Darlehen und Beteiligungen des VV</t>
  </si>
  <si>
    <t>Finanzertrag von öffentlichen Unternehmungen</t>
  </si>
  <si>
    <t>Liegenschaftenertrag VV</t>
  </si>
  <si>
    <t>Erträge von gemieteten Liegenschaften</t>
  </si>
  <si>
    <t>Übriger Finanzertrag</t>
  </si>
  <si>
    <t>Entnahmen aus Fonds und Spezialfinanzierungen</t>
  </si>
  <si>
    <t>Entnahmen aus Fonds und Spezialfinanzierungen im Fremdkapital</t>
  </si>
  <si>
    <t>Entnahmen aus Fonds und Spezialfinanzierungen im Eigenkapital</t>
  </si>
  <si>
    <t>Transferertrag</t>
  </si>
  <si>
    <t>Ertragsanteile von Dritten</t>
  </si>
  <si>
    <t>Entschädigungen von Gemeinwesen</t>
  </si>
  <si>
    <t>Beiträge von Gemeinwesen und Dritten</t>
  </si>
  <si>
    <t>Verschiedener Transferertrag</t>
  </si>
  <si>
    <t>Ausserordentlicher Ertrag</t>
  </si>
  <si>
    <t>Ausserordentliche Erträge von Regalien, Konzessionen</t>
  </si>
  <si>
    <t>Ausserordentliche Entgelte</t>
  </si>
  <si>
    <t>Ausserordentliche verschiedene Erträge</t>
  </si>
  <si>
    <t>Ausserordentliche Finanzerträge</t>
  </si>
  <si>
    <t>Ausserordentliche Transfererträge</t>
  </si>
  <si>
    <t>Entnahmen aus dem Eigenkapital</t>
  </si>
  <si>
    <t>Ergebnis der Erfolgsrechnung</t>
  </si>
  <si>
    <t>4. Investitionsrechnung</t>
  </si>
  <si>
    <t>Investitionsausgaben</t>
  </si>
  <si>
    <t>Sachanlagen</t>
  </si>
  <si>
    <t>Grundstücke</t>
  </si>
  <si>
    <t>Strassen / Verkehrswege</t>
  </si>
  <si>
    <t>Wasserbau</t>
  </si>
  <si>
    <t>Übriger Tiefbau</t>
  </si>
  <si>
    <t>Hochbauten</t>
  </si>
  <si>
    <t>Waldungen</t>
  </si>
  <si>
    <t>Mobilien</t>
  </si>
  <si>
    <t>Übrige Sachanlagen</t>
  </si>
  <si>
    <t>Investitionen auf Rechnung Dritter</t>
  </si>
  <si>
    <t>Software</t>
  </si>
  <si>
    <t>Patente / Lizenzen</t>
  </si>
  <si>
    <t>Übrige immaterielle Anlagen</t>
  </si>
  <si>
    <t xml:space="preserve">Bund </t>
  </si>
  <si>
    <t>Kantone und Konkordate</t>
  </si>
  <si>
    <t>Gemeinden und Gemeindezweckverbände</t>
  </si>
  <si>
    <t>Öffentliche Sozialversicherungen</t>
  </si>
  <si>
    <t>Öffentliche Unternehmungen</t>
  </si>
  <si>
    <t>Private Unternehmungen</t>
  </si>
  <si>
    <t>Private Organisationen ohne Erwerbszweck</t>
  </si>
  <si>
    <t>Private Haushalte</t>
  </si>
  <si>
    <t>Ausland</t>
  </si>
  <si>
    <t>Beteiligungen und Grundkapitalien</t>
  </si>
  <si>
    <t>Eigene Investitionsbeiträge</t>
  </si>
  <si>
    <t>Durchlaufende Investitionsbeiträge</t>
  </si>
  <si>
    <t xml:space="preserve">Privat Haushalte </t>
  </si>
  <si>
    <t>Ausserordentliche Investitionen</t>
  </si>
  <si>
    <t>Ausserordentliche Investitionen für Sachanlagen</t>
  </si>
  <si>
    <t>Ausserordentliche Investitionen für immaterielle Anlagen</t>
  </si>
  <si>
    <t>Ausserordentliche Investitionen für Darlehen</t>
  </si>
  <si>
    <t>Ausserordentliche Investitionen für Beteiligungen und Grundkapitalien</t>
  </si>
  <si>
    <t>Ausserordentliche Investitionsbeiträge</t>
  </si>
  <si>
    <t>Übrige ausserordentliche Investitionen</t>
  </si>
  <si>
    <t>Investitionseinnahmen</t>
  </si>
  <si>
    <t>Übertragung von Sachanlagen in das Finanzvermögen</t>
  </si>
  <si>
    <t>Übertragung von Grundstücken</t>
  </si>
  <si>
    <t>Übertragung von Strassen / Verkehrswegen</t>
  </si>
  <si>
    <t>Übertragung von Wasserbauten</t>
  </si>
  <si>
    <t>Übertragung übrige Tiefbauten</t>
  </si>
  <si>
    <t>Übertragung Hochbauten</t>
  </si>
  <si>
    <t>Übertragung Waldungen</t>
  </si>
  <si>
    <t>Übertragung Mobilien</t>
  </si>
  <si>
    <t>Übertragung übrige Sachanlagen</t>
  </si>
  <si>
    <t>Rückerstattungen von Investitionsausgaben auf Rechnung Dritter</t>
  </si>
  <si>
    <t>Strassen</t>
  </si>
  <si>
    <t>Tiefbau</t>
  </si>
  <si>
    <t>Verschiedene Sachanlagen</t>
  </si>
  <si>
    <t>Übertragung immaterielle Anlagen in das Finanzvermögen</t>
  </si>
  <si>
    <t>Investitionsbeiträge für eigene Rechnung</t>
  </si>
  <si>
    <t>Gemeinde und Gemeindezweckverbände</t>
  </si>
  <si>
    <t>Rückzahlung von Darlehen</t>
  </si>
  <si>
    <t>Übertragung von Beteiligungen</t>
  </si>
  <si>
    <t>Rückzahlung eigener Investitionsbeiträge</t>
  </si>
  <si>
    <t>Ausserordentliche Investitionseinnahmen</t>
  </si>
  <si>
    <t>Ausserordentliche Investitionseinnahmen für Sachanlagen</t>
  </si>
  <si>
    <t>Ausserordentliche Investitionseinnahmen für immaterielle Anlagen</t>
  </si>
  <si>
    <t>Ausserordentliche Investitionsbeiträge für eigene Rechnung</t>
  </si>
  <si>
    <t>Ausserordentliche Rückzahlung von Darlehen</t>
  </si>
  <si>
    <t>Ausserordentliche Übertragung von Beteiligungen</t>
  </si>
  <si>
    <t>Ausserordentliche Rückzahlung eigener Investitionsbeiträge</t>
  </si>
  <si>
    <t>Übrige ausserordentliche Investitionseinnahmen</t>
  </si>
  <si>
    <t>Nettoinvestitionen</t>
  </si>
  <si>
    <t>Referenz</t>
  </si>
  <si>
    <t>5. Geldflussrechnung</t>
  </si>
  <si>
    <t>Operativer Tätigkeit</t>
  </si>
  <si>
    <t>Saldo ER</t>
  </si>
  <si>
    <t>+ Abschreibungen Verwaltungsvermögen und Investitionsbeiträge  (planmässige, ausserplanmässige, zusätzliche)</t>
  </si>
  <si>
    <t>33, 366, 383</t>
  </si>
  <si>
    <t>+  Wertberichtigungen Darlehen VV und Beteiligungen VV</t>
  </si>
  <si>
    <t>364, 365</t>
  </si>
  <si>
    <t>- Zunahme / + Abnahme Forderungen</t>
  </si>
  <si>
    <t>101</t>
  </si>
  <si>
    <t>- Zunahme / + Abnahme  Vorräte und angefangene Arbeiten</t>
  </si>
  <si>
    <t>106</t>
  </si>
  <si>
    <t>- Zunahme / + Abnahme  aktive Rechnungsabgrenzungen</t>
  </si>
  <si>
    <t>104</t>
  </si>
  <si>
    <t>- Zunahme / + Abnahme  Spezialfin., etc.</t>
  </si>
  <si>
    <t>109</t>
  </si>
  <si>
    <t>+ Verluste / - Gewinne aus Verkauf FV bzw. Kursverluste / -Gewinne</t>
  </si>
  <si>
    <t>341, 441</t>
  </si>
  <si>
    <t>+ Zunahme / - Abnahme laufende Verpflichtungen (KK, Kreditoren)</t>
  </si>
  <si>
    <t>200</t>
  </si>
  <si>
    <t>+ Zunahme / - Abnahme Rückstellungen</t>
  </si>
  <si>
    <t>205, 208</t>
  </si>
  <si>
    <t>+ Zunahme / - Abnahme  passive Rechnungsabgrenzungen</t>
  </si>
  <si>
    <t>204</t>
  </si>
  <si>
    <t>+ Einlagen/ -  Entnahmen Verpflichtungen für Spezialfinanzierungen, Fonds, Vorfinanzierungen sowie div. Reservenkonten des Eigenkapitals</t>
  </si>
  <si>
    <t>209, 29 (excl. 299)</t>
  </si>
  <si>
    <t>Geldfluss aus operativer Tätigkeit</t>
  </si>
  <si>
    <t>Investitions- und Anlagetätigkeit</t>
  </si>
  <si>
    <t>Ausgaben</t>
  </si>
  <si>
    <t>- Sachanlagen</t>
  </si>
  <si>
    <t>- Investitionen auf Rechnungen Dritter</t>
  </si>
  <si>
    <t>- Immaterielle Anlagen</t>
  </si>
  <si>
    <t>- Darlehen</t>
  </si>
  <si>
    <t>- Beteiligungen und Grundkapitalien</t>
  </si>
  <si>
    <t>- Eigene Investitionsbeiträge</t>
  </si>
  <si>
    <t>- Durchlaufende Investitionsbeiträge</t>
  </si>
  <si>
    <t>Einnahmen</t>
  </si>
  <si>
    <t>- Abgang Sachanlagen</t>
  </si>
  <si>
    <t>- Rückerstattungen</t>
  </si>
  <si>
    <t>- Abgang Immaterielle Anlagen</t>
  </si>
  <si>
    <t>- Investitionsbeiträge für eigene Rechnung</t>
  </si>
  <si>
    <t>- Rückzahlungen Darlehen</t>
  </si>
  <si>
    <t>- Abgang Beteiliungen und Grundkapitalien</t>
  </si>
  <si>
    <t>- Rückzahlung eigner Investitionsbeiträge</t>
  </si>
  <si>
    <t>Geldfluss aus Investitionstätigkeit ins Verwaltungsvermögen</t>
  </si>
  <si>
    <t>+ Abnahme / - Zunahme Finanzanlagen FV (kurzfristige)</t>
  </si>
  <si>
    <t>102</t>
  </si>
  <si>
    <t>+ Abnahme / - Zunahme Finanz- und Sachanlagen FV (langfristige)</t>
  </si>
  <si>
    <t>107, 108</t>
  </si>
  <si>
    <t>Geldfluss aus Anlagetätigkeit ins Finanzvermögen</t>
  </si>
  <si>
    <t>Geldfluss aus Investitions- und Anlagetätigkeit</t>
  </si>
  <si>
    <t>Finanzierungstätigkeit</t>
  </si>
  <si>
    <t>+ Zunahme / - Abnahme langfristige Finanzverbindlichkeiten</t>
  </si>
  <si>
    <t>206</t>
  </si>
  <si>
    <t>+ Zunahme / - Abnahme kurzfristige Finanzverbindlichkeiten</t>
  </si>
  <si>
    <t>201</t>
  </si>
  <si>
    <t>Geldfluss  aus Finanzierungstätigkeit</t>
  </si>
  <si>
    <t>Veränderung des Fonds „Geld“</t>
  </si>
  <si>
    <t>Liquiditätsnachweis</t>
  </si>
  <si>
    <t>Flüssige Mittel 01.01.</t>
  </si>
  <si>
    <t>Flüssige Mittel 31.12.</t>
  </si>
  <si>
    <t>Veränderung Flüssige Mittel (Fonds Geld)</t>
  </si>
  <si>
    <t>Kontrolle</t>
  </si>
  <si>
    <t>Ergebnisse (nach alter Darstellung)</t>
  </si>
  <si>
    <t>Saldo der Erfolgsrechnung</t>
  </si>
  <si>
    <t>Finanzierung</t>
  </si>
  <si>
    <t>nicht liquiditätswirksame Posten</t>
  </si>
  <si>
    <t>Finanzierungsfehlbetrag (-) / Überschuss (+)</t>
  </si>
  <si>
    <t>Kontrolle:</t>
  </si>
  <si>
    <t>(-) Zunahme / (+) Abnahme Fremdfinanzierung</t>
  </si>
  <si>
    <t>Veränderung Fonds Geld</t>
  </si>
  <si>
    <t>= Finanzierungsfehlbetrag (-) / Überschuss (+)</t>
  </si>
  <si>
    <t>Differenz</t>
  </si>
  <si>
    <t>6. Anhang</t>
  </si>
  <si>
    <t>6.2 Eigenkapitalnachweis</t>
  </si>
  <si>
    <t>Verpflichtun-gen / Vor-schüsse gegenüber Spezialfinanzierungen im EK</t>
  </si>
  <si>
    <t>Vorfinan-zierungen</t>
  </si>
  <si>
    <t>Neubewer-tungsreserve Finanz-vermögen</t>
  </si>
  <si>
    <t>Bilanzüber-schuss / Bilanzfehl-betrag</t>
  </si>
  <si>
    <t>Total</t>
  </si>
  <si>
    <t>Konto</t>
  </si>
  <si>
    <t>Bestand 01.01.</t>
  </si>
  <si>
    <t>Erhöhung durch:</t>
  </si>
  <si>
    <t>Einlagen in Spezialfinanzierungen EK</t>
  </si>
  <si>
    <t>Einlagen in Fonds EK</t>
  </si>
  <si>
    <t>Einlagen in Vorfinanzierungen EK</t>
  </si>
  <si>
    <t>Einlagen in Neubewertungsreserven</t>
  </si>
  <si>
    <t>Erhöhungen Übriges Eigenkapital</t>
  </si>
  <si>
    <t>Jahresergebnis (Überschuss)</t>
  </si>
  <si>
    <t>Reduktion durch:</t>
  </si>
  <si>
    <t>Entnahmen aus Spezialfinanzierungen des EK</t>
  </si>
  <si>
    <t>Entnahmen aus Fonds des EK</t>
  </si>
  <si>
    <t>Entnahmen aus Vorfinanzierungen des EK</t>
  </si>
  <si>
    <t>Entnahmen aus Neubewertungsreserve</t>
  </si>
  <si>
    <t>Entnahmen Übriges Eigenkapital</t>
  </si>
  <si>
    <t>Jahresergebnis (Defizit)</t>
  </si>
  <si>
    <t>Bestand 31.12.</t>
  </si>
  <si>
    <t>6.3 Rückstellungsspiegel</t>
  </si>
  <si>
    <t>Rückstellungen aus Mehrleistungen des Personals</t>
  </si>
  <si>
    <t>Rückstel-lungen für Prozesse</t>
  </si>
  <si>
    <t>Rückstel-lungen für  X</t>
  </si>
  <si>
    <t>Rückstel-lungen für Y</t>
  </si>
  <si>
    <t>2052/82</t>
  </si>
  <si>
    <t>2059/89</t>
  </si>
  <si>
    <t>Bildungen (inkl. Erhöhungen)</t>
  </si>
  <si>
    <t>Verwendungen</t>
  </si>
  <si>
    <t>Auflösungen</t>
  </si>
  <si>
    <t>davon kurzfristig</t>
  </si>
  <si>
    <t>davon langfristig</t>
  </si>
  <si>
    <t>6.4 Beteiligungsspiegel</t>
  </si>
  <si>
    <t>Name
Sitz</t>
  </si>
  <si>
    <t>Rechtsform</t>
  </si>
  <si>
    <t>Tätigkeit/
öffentliche Aufgabe</t>
  </si>
  <si>
    <t>Nominal-
kapital (100%)</t>
  </si>
  <si>
    <t>Eigentums-
anteil</t>
  </si>
  <si>
    <t>wesentliche
weitere
Beteiligte</t>
  </si>
  <si>
    <t>An-
schaffungs-
wert</t>
  </si>
  <si>
    <t>Buchwert
31.12.</t>
  </si>
  <si>
    <t>wesentliche
Zahlungs-
ströme im
Berichtsjahr</t>
  </si>
  <si>
    <t>spezifische
Risiken</t>
  </si>
  <si>
    <t>Bilanz-
summe,
Stichtag</t>
  </si>
  <si>
    <t>Eigenkapital,
Stichtag</t>
  </si>
  <si>
    <t>Erfolg,
Jahr</t>
  </si>
  <si>
    <t>eigene
Beteiligungen</t>
  </si>
  <si>
    <t>in %</t>
  </si>
  <si>
    <t>Abwasser Uri,
Altdorf</t>
  </si>
  <si>
    <t>Spezialgesetzliche
Aktiengesellschaft</t>
  </si>
  <si>
    <t>Sicherstellung Abwassernent-sorgung im Kanton Uri</t>
  </si>
  <si>
    <t>XX.X %</t>
  </si>
  <si>
    <t>übrige Gemeinden des Kantons Uri</t>
  </si>
  <si>
    <t>XXX</t>
  </si>
  <si>
    <t>Defizit-Deckung XXX</t>
  </si>
  <si>
    <t>Defizitgarantie</t>
  </si>
  <si>
    <t xml:space="preserve">
31.12.2019:
TFr. XXX</t>
  </si>
  <si>
    <t>31.12.2019:
TFr. XXX</t>
  </si>
  <si>
    <t>Verlust 2019:
TFr. XXX</t>
  </si>
  <si>
    <t>keine</t>
  </si>
  <si>
    <t>ZAKU</t>
  </si>
  <si>
    <t>Wasserversorgung</t>
  </si>
  <si>
    <t>Alters- und Pflegeheim</t>
  </si>
  <si>
    <t>EWA</t>
  </si>
  <si>
    <t>etc.</t>
  </si>
  <si>
    <t>6.5 Gewährleistungsspiegel</t>
  </si>
  <si>
    <t>Eigentümer,
wesentliche
Miteigentümer</t>
  </si>
  <si>
    <t>Typologie der
Rechtsbeziehung</t>
  </si>
  <si>
    <t>Angaben zu den gesicherten Leistungen</t>
  </si>
  <si>
    <t>spezifische zusätzliche Angaben</t>
  </si>
  <si>
    <t>Gemeinden des Kanton Uri</t>
  </si>
  <si>
    <t>faktische Defizitgarantie</t>
  </si>
  <si>
    <t>Defizit-Deckung
TFr. 'XXX</t>
  </si>
  <si>
    <t>Sicherstellung der genügenden Kapitalisierung</t>
  </si>
  <si>
    <t>per 31.12.2019 sind 75% des Nominalkapitals von Fr. 4 Mio der Gesellschaft durch Verluste aufgezehrt</t>
  </si>
  <si>
    <t>Verein Dorffest 750-Jahr-Jubiläum</t>
  </si>
  <si>
    <t>Dorfvereine, Vereinsmitglieder</t>
  </si>
  <si>
    <t>Garantie von TFr 30, Verfall nach Abnahme der Abrechnung.</t>
  </si>
  <si>
    <t>David Muster, Grundeigentümer</t>
  </si>
  <si>
    <t>-</t>
  </si>
  <si>
    <t>Altlast</t>
  </si>
  <si>
    <t>Altlast auf Kat.-Nr.  XXXX, Betrag nicht bezifferbar</t>
  </si>
  <si>
    <t>Im Falle einer Bautätigkeit auf Grundstück Kat.-Nr. XXXX ist die Gemeinde aufgrund einer alten öffentlichen Mülldeponie zur Sanierung des Grundstücks verpflichtet.</t>
  </si>
  <si>
    <t>6.6 Anlagespiegel</t>
  </si>
  <si>
    <t>6.6.1 Verwaltungsvermögen</t>
  </si>
  <si>
    <t>Buchwert
01.01.</t>
  </si>
  <si>
    <t>Zugänge</t>
  </si>
  <si>
    <t>Abgänge</t>
  </si>
  <si>
    <t>Neubewertungen,
Wertsteigerungen,
Wertverluste</t>
  </si>
  <si>
    <t>ordentliche
Abschreibungen</t>
  </si>
  <si>
    <t>zusätzliche
Abschreibungen</t>
  </si>
  <si>
    <t>andere Bewegungen</t>
  </si>
  <si>
    <t>Abschreibungssatz in % vom Buchwert</t>
  </si>
  <si>
    <t>Kontrolle
Tabelle</t>
  </si>
  <si>
    <t>Kontrolle 01.01.
mit Bilanz</t>
  </si>
  <si>
    <t>Kontrolle 31.12.
mit Bilanz</t>
  </si>
  <si>
    <t>Grundstücke unüberbaut</t>
  </si>
  <si>
    <t>Strassen/Verkehrswege</t>
  </si>
  <si>
    <t>Übrige Tiefbauten</t>
  </si>
  <si>
    <t>Mobilien (Informatikgeräte)</t>
  </si>
  <si>
    <t>50% (60%)</t>
  </si>
  <si>
    <t>Anlagen im Bau</t>
  </si>
  <si>
    <t>Sofware</t>
  </si>
  <si>
    <t>Lizenzen,
Nutzungsrechte,
Markenrechte</t>
  </si>
  <si>
    <t>Immaterielle Anlagen
in Realisierung</t>
  </si>
  <si>
    <t>Übrige Immaterielle Anlagen</t>
  </si>
  <si>
    <t>kaufm. Grundsätze</t>
  </si>
  <si>
    <t>an Gemeinden und Gemeindezweckverbände</t>
  </si>
  <si>
    <t>an öffentliche Unternehmen</t>
  </si>
  <si>
    <t>an private Unternehmen</t>
  </si>
  <si>
    <t>an private Organisationen ohne Erwerbszweck</t>
  </si>
  <si>
    <t>an private Haushalte</t>
  </si>
  <si>
    <t>*</t>
  </si>
  <si>
    <t>*) nicht rückforderbare Beiträge: 100%; rückforderbare Beiträge je nach Nutzungsdauer der damit finanzierten Anlage</t>
  </si>
  <si>
    <t>Subtotal VV</t>
  </si>
  <si>
    <t>6.6.2 Anlagespiegel Finanzvermögen</t>
  </si>
  <si>
    <t>Gebäude</t>
  </si>
  <si>
    <t>Anzahlungen</t>
  </si>
  <si>
    <t>6.7 Finanzkennzahlen</t>
  </si>
  <si>
    <t>Mittelwert</t>
  </si>
  <si>
    <t>Selbstfinanzierungsgrad</t>
  </si>
  <si>
    <t>(Selbstfinanzierung in Prozent</t>
  </si>
  <si>
    <t>Richtwerte</t>
  </si>
  <si>
    <t>Hochkonjunktur:</t>
  </si>
  <si>
    <t>&gt; 100%</t>
  </si>
  <si>
    <t>Mittelfristig sollte der Selbstfinanzie-</t>
  </si>
  <si>
    <t>der Nettoinvestitionen)</t>
  </si>
  <si>
    <t>Normalfall:</t>
  </si>
  <si>
    <t>80 % - 100 %</t>
  </si>
  <si>
    <t xml:space="preserve">rungsgrad im Durchschnitt gegen </t>
  </si>
  <si>
    <t>Abschwung:</t>
  </si>
  <si>
    <t>50 % - 80 %</t>
  </si>
  <si>
    <t>100 % sein, wobei auch der Stand</t>
  </si>
  <si>
    <t>der aktuellen Verschuldung eine</t>
  </si>
  <si>
    <t>Rolle spielt.</t>
  </si>
  <si>
    <t>Aussage</t>
  </si>
  <si>
    <t>Diese Kennzahl gibt an, welchen Anteil ihrer Nettoinvestitionen die</t>
  </si>
  <si>
    <t>Gemeinde aus eigenen Mitteln finanzieren kann.</t>
  </si>
  <si>
    <t>Bemerkung</t>
  </si>
  <si>
    <t>Je kleiner das Gemeinwesen ist, desto grössere Schwankungen müssen</t>
  </si>
  <si>
    <t>bei dieser Kennzahl hingenommen werden.</t>
  </si>
  <si>
    <t>Selbstfinanzierungsanteil</t>
  </si>
  <si>
    <t xml:space="preserve">(Selbstfinanzierung im </t>
  </si>
  <si>
    <t xml:space="preserve">&gt; 20 % </t>
  </si>
  <si>
    <t>gut</t>
  </si>
  <si>
    <t>Verhältnis zum Laufenden Ertrag)</t>
  </si>
  <si>
    <t>10 % - 20 %</t>
  </si>
  <si>
    <t>mittel</t>
  </si>
  <si>
    <t>&lt; 10 %</t>
  </si>
  <si>
    <t>schlecht</t>
  </si>
  <si>
    <t xml:space="preserve">Diese Kennzahl gibt an, welchen Anteil ihres Ertrages die Gemeinde zur </t>
  </si>
  <si>
    <t>Finanzierung ihrer Investitionen aufwenden kann.</t>
  </si>
  <si>
    <t>Zinsbelastungsanteil</t>
  </si>
  <si>
    <t>(Nettozinsen in Prozent des</t>
  </si>
  <si>
    <t>0 % - 4 %</t>
  </si>
  <si>
    <t xml:space="preserve">gut </t>
  </si>
  <si>
    <t>Laufenden Ertrags)</t>
  </si>
  <si>
    <t>4 % - 9 %</t>
  </si>
  <si>
    <t>genügend</t>
  </si>
  <si>
    <t>10 % und mehr</t>
  </si>
  <si>
    <t>Diese Grösse sagt aus, welcher Anteil des Laufenden Ertrags durch den Nettozins-</t>
  </si>
  <si>
    <t>aufwand gebunden ist. Je tiefer der Wert, desto grösser der Handlungsspielraum.</t>
  </si>
  <si>
    <t>Kapitaldienstanteil</t>
  </si>
  <si>
    <t>(Kapitalkosten im Verhältnis</t>
  </si>
  <si>
    <t>0 % - 5 %</t>
  </si>
  <si>
    <t>geringe Belastung</t>
  </si>
  <si>
    <t>zum Laufenden Ertrag)</t>
  </si>
  <si>
    <t>5 % - 15 %</t>
  </si>
  <si>
    <t>tragbare Belastung</t>
  </si>
  <si>
    <t>&gt; 15 %</t>
  </si>
  <si>
    <t>hohe Belastung</t>
  </si>
  <si>
    <t>Der Kapitaldienstanteil gibt Auskunft darüber, wie stark der Laufende Ertrag</t>
  </si>
  <si>
    <t>durch den Zinsendienst und die Abschreibungen (=Kapitaldienst) belastet ist.</t>
  </si>
  <si>
    <t>Ein hoher Anteil weist auf einen enger werdenden finanziellen Spielraum hin.</t>
  </si>
  <si>
    <t>Bruttoverschuldungsanteil</t>
  </si>
  <si>
    <t>(Bruttoschulden in Prozent des</t>
  </si>
  <si>
    <t xml:space="preserve">&lt; 50 % </t>
  </si>
  <si>
    <t>sehr gut</t>
  </si>
  <si>
    <t>Laufenden Ertrages)</t>
  </si>
  <si>
    <t>50 % - 100 %</t>
  </si>
  <si>
    <t>100% - 150 %</t>
  </si>
  <si>
    <t>150 % - 200 %</t>
  </si>
  <si>
    <t>&gt; 200 %</t>
  </si>
  <si>
    <t>kritisch</t>
  </si>
  <si>
    <t>Der Bruttoverschuldungsanteil ist eine Grösse zur Beurteilung der Verschuldungs-</t>
  </si>
  <si>
    <t>situation bzw. zur Frage, ob die Verschuldung in einem angemessenen Verhältnis</t>
  </si>
  <si>
    <t>zu den erwirtschafteten Erträgen steht.</t>
  </si>
  <si>
    <t>Nettoverschuldungsquotient</t>
  </si>
  <si>
    <t xml:space="preserve">(Nettoschuld I im Verhältnis </t>
  </si>
  <si>
    <t>&lt; 100 %</t>
  </si>
  <si>
    <t>zum Fiskalertrag)</t>
  </si>
  <si>
    <t>100 % - 150 %</t>
  </si>
  <si>
    <t>&gt; 150 %</t>
  </si>
  <si>
    <t>Der Nettoverschuldungsquotient gibt Antwort auf die Frage, welcher Anteil</t>
  </si>
  <si>
    <t xml:space="preserve">der Fiskalerträge, bzw. wie viele Jahrestranchen erforderlich wären, um die </t>
  </si>
  <si>
    <t>Nettoschuld abzutragen.</t>
  </si>
  <si>
    <t>Nettoschuld in Fr. je Einwohner</t>
  </si>
  <si>
    <t>(Nettoschuld I in Franken</t>
  </si>
  <si>
    <t>&lt; 0 Fr.</t>
  </si>
  <si>
    <t>Nettovermögen</t>
  </si>
  <si>
    <t>pro Einwohner)</t>
  </si>
  <si>
    <t>0 - 1'000 Fr.</t>
  </si>
  <si>
    <t>geringe Verschuldung</t>
  </si>
  <si>
    <t>1'001 - 2'500 Fr.</t>
  </si>
  <si>
    <t>mittlere Verschuldung</t>
  </si>
  <si>
    <t xml:space="preserve">2'501 - 5'000 Fr. </t>
  </si>
  <si>
    <t>hohe Verschuldung</t>
  </si>
  <si>
    <t>&gt; 5'000</t>
  </si>
  <si>
    <t>sehr hohe Verschuldung</t>
  </si>
  <si>
    <t xml:space="preserve">Diese Kennzahl hat beschränkte Aussagekraft, da die Finanzkraft der </t>
  </si>
  <si>
    <t>Einwohner nicht berücksichtigt wird.</t>
  </si>
  <si>
    <t>Investitionsanteil</t>
  </si>
  <si>
    <t>(Bruttoinvestitionen in Prozent</t>
  </si>
  <si>
    <t>schwache Investitionstätigkeit</t>
  </si>
  <si>
    <t>der konsolidierten Gesamt-</t>
  </si>
  <si>
    <t>mittlere Investitionstätigkeit</t>
  </si>
  <si>
    <t>ausgaben)</t>
  </si>
  <si>
    <t>20 % - 30 %</t>
  </si>
  <si>
    <t>starke Investitionstätigkeit</t>
  </si>
  <si>
    <t>&gt; 30 %</t>
  </si>
  <si>
    <t>sehr starke Investitionstätigkeit</t>
  </si>
  <si>
    <t>Der Investitionsanteil zeigt die Aktivität im Bereich der Investitionen.</t>
  </si>
  <si>
    <t>Die Kennzahl kann von Jahr zu Jahr sehr stark schwanken. Eine Beurteilung</t>
  </si>
  <si>
    <t>über mehrere Jahre ist deshalb wichtig und sinnvoll zusammen mit dem</t>
  </si>
  <si>
    <t>Selbstfinanzierungsanteil.</t>
  </si>
  <si>
    <t>Hilfsgrössen:</t>
  </si>
  <si>
    <t>Saldo Erfolgsrechnung</t>
  </si>
  <si>
    <t>Richtwert</t>
  </si>
  <si>
    <t>Sollte über sechs Jahre ausgeglichen sein. (Art. 28 RRG; RB 3.2115)</t>
  </si>
  <si>
    <t>Nettoschuld I</t>
  </si>
  <si>
    <t>(Fremdkapital abzüglich</t>
  </si>
  <si>
    <t>(keine, nur als relative Grösse sinnvoll)</t>
  </si>
  <si>
    <t>Finanzvermögen)</t>
  </si>
  <si>
    <t xml:space="preserve">Aussage: </t>
  </si>
  <si>
    <t>"Klassische" Grösse zur Beurteilung der Verschuldung bzw. des Vermögens</t>
  </si>
  <si>
    <t xml:space="preserve">der Gemeinde. </t>
  </si>
  <si>
    <t>Nettoschuld II</t>
  </si>
  <si>
    <t>Finanzvermögen, Darlehen und</t>
  </si>
  <si>
    <t>Beteiligungen/Grundkapital)</t>
  </si>
  <si>
    <t>der Gemeinde. Entspricht dem klassischen Begriff der "Nettolast".</t>
  </si>
  <si>
    <t>Finanzkennzahlen gem. Richtlinie Nr. 18 HRM2</t>
  </si>
  <si>
    <t>Grundlagen für</t>
  </si>
  <si>
    <t>R</t>
  </si>
  <si>
    <t>Vj</t>
  </si>
  <si>
    <t>Kennzahl</t>
  </si>
  <si>
    <t>Mittel-</t>
  </si>
  <si>
    <t>Berechnung</t>
  </si>
  <si>
    <t>E</t>
  </si>
  <si>
    <t>Berechnungsformel</t>
  </si>
  <si>
    <t>wert</t>
  </si>
  <si>
    <t>20 Fremdkapital</t>
  </si>
  <si>
    <r>
      <t>Nettoverschuldungsquotient:</t>
    </r>
    <r>
      <rPr>
        <sz val="9"/>
        <rFont val="Calibri"/>
        <family val="2"/>
      </rPr>
      <t xml:space="preserve">
(20 - 2068 - 10) / 40 x 100</t>
    </r>
  </si>
  <si>
    <t>- 10 Finanzvermögen</t>
  </si>
  <si>
    <t>- 2068 passivierte Investitionsbeiträge</t>
  </si>
  <si>
    <t>40 Fiskalertrag</t>
  </si>
  <si>
    <t>a. Selbstfinanzierung</t>
  </si>
  <si>
    <r>
      <t>Selbstfinanzierungsgrad:</t>
    </r>
    <r>
      <rPr>
        <sz val="9"/>
        <rFont val="Calibri"/>
        <family val="2"/>
      </rPr>
      <t xml:space="preserve">
a. / b. x 100</t>
    </r>
  </si>
  <si>
    <t>b. Nettoinvestitionen</t>
  </si>
  <si>
    <t>340 Zinsaufwand</t>
  </si>
  <si>
    <r>
      <t>Zinsbelastungsanteil:</t>
    </r>
    <r>
      <rPr>
        <sz val="9"/>
        <rFont val="Calibri"/>
        <family val="2"/>
      </rPr>
      <t xml:space="preserve">
(340 - 440) / Lfd Ertrag x 100</t>
    </r>
  </si>
  <si>
    <t>- 440 Zinsertrag</t>
  </si>
  <si>
    <t>Laufender Ertrag</t>
  </si>
  <si>
    <t>3 Aufwand</t>
  </si>
  <si>
    <r>
      <t xml:space="preserve">Laufender Aufwand:
</t>
    </r>
    <r>
      <rPr>
        <sz val="9"/>
        <rFont val="Calibri"/>
        <family val="2"/>
      </rPr>
      <t>3 - 37 - 383 - 387 - 389 - 39</t>
    </r>
  </si>
  <si>
    <t>- 37 Durchlaufende Beiträge</t>
  </si>
  <si>
    <t>- 383 Zusätzliche Abschreibungen</t>
  </si>
  <si>
    <t>- 387 Zusätzliche Abschreibungen auf Darlehen, Beteiligungen u. Investitionsbeiträgen</t>
  </si>
  <si>
    <t>- 389 Einlagen in das Eigenkapital</t>
  </si>
  <si>
    <t>- 39 Interne Verrechnungen</t>
  </si>
  <si>
    <r>
      <t xml:space="preserve">Laufender Ertrag:
</t>
    </r>
    <r>
      <rPr>
        <sz val="9"/>
        <rFont val="Calibri"/>
        <family val="2"/>
      </rPr>
      <t>40 + 41 + 42 + 43 + 44 + 45 + 46 + 48 - 487 - 489 + 4895</t>
    </r>
  </si>
  <si>
    <t>+ 41 Regalien und Konzessionen</t>
  </si>
  <si>
    <t>+ 42 Entgelte</t>
  </si>
  <si>
    <t>+ 43 Verschiedene Erträge</t>
  </si>
  <si>
    <t>+ 44 Finanzertrag</t>
  </si>
  <si>
    <t>+ 45 Entnahmen aus Fonds und Spezialfinanzierungen</t>
  </si>
  <si>
    <t>+ 46 Transferertrag</t>
  </si>
  <si>
    <t>+ 48 Ausserordentlicher Ertrag</t>
  </si>
  <si>
    <t>- 487 Zusätzliche Auflösung passivierter
Investitionsbeiträge</t>
  </si>
  <si>
    <t>- 489 Entnahmen aus dem Eigenkapital</t>
  </si>
  <si>
    <t>+ 4895 Entnahmen aus Aufwertungsreserve</t>
  </si>
  <si>
    <r>
      <t>Selbstfinanzierung:</t>
    </r>
    <r>
      <rPr>
        <sz val="9"/>
        <rFont val="Calibri"/>
        <family val="2"/>
      </rPr>
      <t xml:space="preserve">
Saldo ER + 33 + 35 - 45 + 364 + 365 + 366 - 466 + 383 + 387 - 487 + 389 - 489 - 4490</t>
    </r>
  </si>
  <si>
    <t>+ 33 Abschreibung VV</t>
  </si>
  <si>
    <t>+ 35 Einlagen in Fonds und Spezialfinanzierungen</t>
  </si>
  <si>
    <t>- 45 Entnahmen aus Fonds und Spezialfinanzierungen</t>
  </si>
  <si>
    <t>+ 364 Wertberichtigungen Darlehen VV</t>
  </si>
  <si>
    <t>+ 365 Wertberichtigungen Beteiligungen VV</t>
  </si>
  <si>
    <t>+ 366 Abschreibung Investitionsbeiträge</t>
  </si>
  <si>
    <t>- 466 Auflösung passivierter Investitionsbeiträge</t>
  </si>
  <si>
    <t>+ 383 Zusätzliche Abschreibungen</t>
  </si>
  <si>
    <t>+ 387 Zusätzliche Abschreibungen Darlehen/Beteiligungen/Invest.beiträge</t>
  </si>
  <si>
    <t>- 487 Zusätzliche Auflösung passivierter Investitionsbeiträge</t>
  </si>
  <si>
    <t>+ 389 Einlagen in das Eigenkapital</t>
  </si>
  <si>
    <t>- 4490 Aufwertungen VV</t>
  </si>
  <si>
    <t>= Selbstfinanzierung</t>
  </si>
  <si>
    <r>
      <t>Selbstfinanzierungsanteil:</t>
    </r>
    <r>
      <rPr>
        <sz val="9"/>
        <rFont val="Calibri"/>
        <family val="2"/>
      </rPr>
      <t xml:space="preserve">
a. / b. x 100</t>
    </r>
  </si>
  <si>
    <t>b. Laufender Ertrag</t>
  </si>
  <si>
    <t>200 Laufende Verbindlichkeiten</t>
  </si>
  <si>
    <r>
      <t>Bruttoschulden:</t>
    </r>
    <r>
      <rPr>
        <sz val="9"/>
        <rFont val="Calibri"/>
        <family val="2"/>
      </rPr>
      <t xml:space="preserve">
200 + 201 - 2016 + 206 - 2068</t>
    </r>
  </si>
  <si>
    <t>+ 201 Kurzfristige Verbindlichkeiten</t>
  </si>
  <si>
    <t>- 2016 Derivate Finanzinstrumente</t>
  </si>
  <si>
    <t>+ 206 Langfristige Verbindlichkeiten</t>
  </si>
  <si>
    <t>a. Bruttoschulden</t>
  </si>
  <si>
    <r>
      <t>Bruttoverschuldungsanteil:</t>
    </r>
    <r>
      <rPr>
        <sz val="9"/>
        <rFont val="Calibri"/>
        <family val="2"/>
      </rPr>
      <t xml:space="preserve">
a. / b. x 100</t>
    </r>
  </si>
  <si>
    <t xml:space="preserve">20 Fremdkapital </t>
  </si>
  <si>
    <r>
      <t>Nettoschuld I:</t>
    </r>
    <r>
      <rPr>
        <sz val="9"/>
        <rFont val="Calibri"/>
        <family val="2"/>
      </rPr>
      <t xml:space="preserve">
20 - 2068 - 10</t>
    </r>
  </si>
  <si>
    <r>
      <t>Nettoschuld II (bisher Nettolast):</t>
    </r>
    <r>
      <rPr>
        <sz val="9"/>
        <rFont val="Calibri"/>
        <family val="2"/>
      </rPr>
      <t xml:space="preserve">
20 - 2068 - 10 - 144 - 145</t>
    </r>
  </si>
  <si>
    <t>- 144 Darlehen</t>
  </si>
  <si>
    <t>- 145 Beteiligungen, Grundkapitalien</t>
  </si>
  <si>
    <t>a. Nettoschuld I</t>
  </si>
  <si>
    <r>
      <t>Nettoschuld I in Fr. / Einwohner</t>
    </r>
    <r>
      <rPr>
        <sz val="9"/>
        <rFont val="Calibri"/>
        <family val="2"/>
      </rPr>
      <t xml:space="preserve">
a. / b.</t>
    </r>
  </si>
  <si>
    <t>b. Einwohner der Gemeinde</t>
  </si>
  <si>
    <t>a. Nettoschuld II</t>
  </si>
  <si>
    <r>
      <t>Nettoschuld II in Fr. / Einwohner</t>
    </r>
    <r>
      <rPr>
        <sz val="9"/>
        <rFont val="Calibri"/>
        <family val="2"/>
      </rPr>
      <t xml:space="preserve">
a. / b.</t>
    </r>
  </si>
  <si>
    <t>29 Eigenkapital</t>
  </si>
  <si>
    <r>
      <t>Eigenkapital:</t>
    </r>
    <r>
      <rPr>
        <sz val="9"/>
        <rFont val="Calibri"/>
        <family val="2"/>
      </rPr>
      <t xml:space="preserve">
29</t>
    </r>
  </si>
  <si>
    <t>a. 299 Bilanzüberschuss/Bilanzfehlbetrag</t>
  </si>
  <si>
    <r>
      <t>Eigenkapitaldeckungsgrad:</t>
    </r>
    <r>
      <rPr>
        <sz val="9"/>
        <rFont val="Calibri"/>
        <family val="2"/>
      </rPr>
      <t xml:space="preserve">
a. / b. x 100</t>
    </r>
  </si>
  <si>
    <t>b. Laufender Aufwand</t>
  </si>
  <si>
    <r>
      <rPr>
        <b/>
        <sz val="9"/>
        <rFont val="Calibri"/>
        <family val="2"/>
      </rPr>
      <t xml:space="preserve">Kapitaldienst </t>
    </r>
    <r>
      <rPr>
        <sz val="9"/>
        <rFont val="Calibri"/>
        <family val="2"/>
      </rPr>
      <t xml:space="preserve">340 - 440 + 33 + 364 + 365 + 366 - 466 </t>
    </r>
  </si>
  <si>
    <t>+ 33 Abschreibungen Verwaltungsvermögen</t>
  </si>
  <si>
    <t>+ 364 wertberichtigungen Darlehen VV</t>
  </si>
  <si>
    <t>+ 366 Abschreibungen Invesitionsbeiträge</t>
  </si>
  <si>
    <t>- 466 Auflösung passivierte Investitionsbeiträge</t>
  </si>
  <si>
    <t>a. Nettozinsaufwand (340 - 440)</t>
  </si>
  <si>
    <r>
      <t>Kapitaldienstanteil:</t>
    </r>
    <r>
      <rPr>
        <sz val="9"/>
        <rFont val="Calibri"/>
        <family val="2"/>
      </rPr>
      <t xml:space="preserve">
(a. + b.) / c x 100</t>
    </r>
  </si>
  <si>
    <t>b. ordentliche Abschreibungen (33 + 364 + 365 + 366 - 466)</t>
  </si>
  <si>
    <t>c. Laufender Ertrag</t>
  </si>
  <si>
    <t>44 Finanzerträge</t>
  </si>
  <si>
    <r>
      <t>Saldo der Finanzerträge:</t>
    </r>
    <r>
      <rPr>
        <sz val="9"/>
        <rFont val="Calibri"/>
        <family val="2"/>
      </rPr>
      <t xml:space="preserve">
44 - 34</t>
    </r>
  </si>
  <si>
    <t>34 Finanzaufwand</t>
  </si>
  <si>
    <t>440 Zinsertrag</t>
  </si>
  <si>
    <r>
      <t xml:space="preserve">Bruttorendite des Finanzvermögens:
</t>
    </r>
    <r>
      <rPr>
        <sz val="9"/>
        <rFont val="Calibri"/>
        <family val="2"/>
      </rPr>
      <t>(440 + 441 + 442 + 443 + 444) / 10 x 100</t>
    </r>
  </si>
  <si>
    <t>441 Realisierte Gewinne FV</t>
  </si>
  <si>
    <t>442 Beteiligungsertrag FV</t>
  </si>
  <si>
    <t>443 Liegenschaftsertrag FV</t>
  </si>
  <si>
    <t>444 Wertberichtigungen Anlagen FV</t>
  </si>
  <si>
    <t>10 Finanzvermögen</t>
  </si>
  <si>
    <t>50 Sachanlagen</t>
  </si>
  <si>
    <r>
      <t>Bruttoinvestitionen:</t>
    </r>
    <r>
      <rPr>
        <sz val="9"/>
        <rFont val="Calibri"/>
        <family val="2"/>
      </rPr>
      <t xml:space="preserve">
50 + 51 + 52 + 54 + 55 + 56 + 58</t>
    </r>
  </si>
  <si>
    <t>51 Investitionen auf Rechnung Dritter</t>
  </si>
  <si>
    <t>52 Immaterielle Anlagen</t>
  </si>
  <si>
    <t>54 Darlehen</t>
  </si>
  <si>
    <t>55 Beteiligungen und Grundkapitalien</t>
  </si>
  <si>
    <t>56 Eigene Investitionsbeiträge</t>
  </si>
  <si>
    <t>58 Ausserordentliche Investitionen</t>
  </si>
  <si>
    <t>a. Laufende Ausgaben</t>
  </si>
  <si>
    <r>
      <t xml:space="preserve">Gesamtausgaben:
</t>
    </r>
    <r>
      <rPr>
        <sz val="9"/>
        <rFont val="Calibri"/>
        <family val="2"/>
      </rPr>
      <t>a. + b.</t>
    </r>
  </si>
  <si>
    <t>30 Personalaufwand</t>
  </si>
  <si>
    <t>+ 31 Sach- und übriger Betriebsaufwand</t>
  </si>
  <si>
    <t>- 3180 Wertberichtigungen auf Forderungen</t>
  </si>
  <si>
    <t>+ 34 Finanzaufwand</t>
  </si>
  <si>
    <t>- 344 Wertberichtigungen Anlagen FV</t>
  </si>
  <si>
    <t>+ 36 Transferaufwand</t>
  </si>
  <si>
    <t>- 364 Wertberichtigungen Darlehen VV</t>
  </si>
  <si>
    <t>- 365 Wertberichtigungen Beteiligungen VV</t>
  </si>
  <si>
    <t>- 366 Abschreibungen Investitionsbeiträge</t>
  </si>
  <si>
    <t>+ 380 Ausserordentlicher Personalaufwand</t>
  </si>
  <si>
    <t>+ 381 Ausserordentlicher Sach- und Betriebsaufwand</t>
  </si>
  <si>
    <t xml:space="preserve"> + 3840 Ausserordentlicher Finanzaufwand (geldflusswirksam)</t>
  </si>
  <si>
    <t>+ 386 Ausserordentlicher Transferaufwand</t>
  </si>
  <si>
    <t>b. Bruttoinvestitionen (exkl. Durchlaufende Invest.)</t>
  </si>
  <si>
    <r>
      <t xml:space="preserve">Konsolidierter Gesamtaufwand:
</t>
    </r>
    <r>
      <rPr>
        <strike/>
        <sz val="9"/>
        <rFont val="Calibri"/>
        <family val="2"/>
      </rPr>
      <t>3 - 33 - 35 - 37 - 38 - 39
+ Bruttoinvestitionen</t>
    </r>
  </si>
  <si>
    <t>33 Abschr. Verwaltungsvermögen</t>
  </si>
  <si>
    <t>35 Einlagen in Fonds u. Spez.-Fin.</t>
  </si>
  <si>
    <t>37 Durchlaufende Beiträge</t>
  </si>
  <si>
    <t>38 ausserordentlichenr Aufwand</t>
  </si>
  <si>
    <t>39 Interne Verrechnungen</t>
  </si>
  <si>
    <t>Bruttoinvestitionen</t>
  </si>
  <si>
    <t>a. Laufende Einnahmen</t>
  </si>
  <si>
    <r>
      <t xml:space="preserve">Gesamteinnahmen:
</t>
    </r>
    <r>
      <rPr>
        <sz val="9"/>
        <rFont val="Calibri"/>
        <family val="2"/>
      </rPr>
      <t>a. + b.</t>
    </r>
  </si>
  <si>
    <t>+ 430 Verschiedene Erträge</t>
  </si>
  <si>
    <t>+ 439 Übrige Erträge (geldflusswirksam)</t>
  </si>
  <si>
    <t>+44 Finanzertrag</t>
  </si>
  <si>
    <t>- 444 Wertberichtigungen Anlagen FV</t>
  </si>
  <si>
    <t>+ 481 Ausserordentliche Erträge aus Konzessionen und Regalien</t>
  </si>
  <si>
    <t>+ 482 Ausserordentliche Entgelte</t>
  </si>
  <si>
    <t>+ 483 Ausserordentliche verschiedene Erträge</t>
  </si>
  <si>
    <t>+ 484 Ausserordentliche Finanzerträge</t>
  </si>
  <si>
    <t>+ 486 Ausserordentliche Transfererträge</t>
  </si>
  <si>
    <t>- 4869 Ausserordentliche Auflösung aktivierter Investitionsbeiträge</t>
  </si>
  <si>
    <t>b. Investitionseinnahmen (exkl. Durchlaufende Investitionen)</t>
  </si>
  <si>
    <t>6 Investitionseinnahmen</t>
  </si>
  <si>
    <r>
      <t xml:space="preserve">Investitionseinnahmen:
</t>
    </r>
    <r>
      <rPr>
        <sz val="9"/>
        <rFont val="Calibri"/>
        <family val="2"/>
      </rPr>
      <t>(6 - 67)</t>
    </r>
  </si>
  <si>
    <t>- 67 Durchlaufende Investitionsbeiträge</t>
  </si>
  <si>
    <t>a. Bruttoinvestitionen</t>
  </si>
  <si>
    <r>
      <t>Investitionsanteil:</t>
    </r>
    <r>
      <rPr>
        <sz val="9"/>
        <rFont val="Calibri"/>
        <family val="2"/>
      </rPr>
      <t xml:space="preserve">
a. / b. x 100</t>
    </r>
  </si>
  <si>
    <t>b. Gesamtausgaben</t>
  </si>
  <si>
    <t>6.8 Zusätzliche Angaben zur Jahresrechnung</t>
  </si>
  <si>
    <t>6.8.1 Erläuterungen zur Jahresrechnung</t>
  </si>
  <si>
    <t>6.8.1 Weitere Angaben</t>
  </si>
  <si>
    <t>Details zu Sonderrechnungen (zweckgebundene Fonds etc.)</t>
  </si>
  <si>
    <t>Versicherungswerte etc.</t>
  </si>
  <si>
    <t>6.9 Verpflichtungskredite</t>
  </si>
  <si>
    <t>Datum</t>
  </si>
  <si>
    <t>Organ</t>
  </si>
  <si>
    <t>Kredit-
Summe</t>
  </si>
  <si>
    <t>brutto/
netto</t>
  </si>
  <si>
    <t>Objektbezeichnung,
Kontonummer</t>
  </si>
  <si>
    <t>Kumulierter
Aufwand/
Ausgaben
01.01.</t>
  </si>
  <si>
    <t>Aufwand/
Ausgaben
Rechnungs-
jahr</t>
  </si>
  <si>
    <t>Kumulierter
Aufwand/
Ausgaben
31.12.</t>
  </si>
  <si>
    <t>Kumulierte
Erträge/
Einnahmen
01.01.</t>
  </si>
  <si>
    <t>Ertrag/
Einnahmen
Rechnungs-
jahr</t>
  </si>
  <si>
    <t>Kumulierter
Ertrag/
Einnahmen
31.12.</t>
  </si>
  <si>
    <t>Rest-
betrag
31.12.</t>
  </si>
  <si>
    <t>Abrech-
nungs-
datum</t>
  </si>
  <si>
    <t>Fr.</t>
  </si>
  <si>
    <t>Gemeindeversammlung</t>
  </si>
  <si>
    <t>brutto</t>
  </si>
  <si>
    <t>Ablösung Software XY
022.5200.00</t>
  </si>
  <si>
    <t>netto</t>
  </si>
  <si>
    <t>Erweiterung Kreis- Schulhaus
213.5140.00/
213.6320.00</t>
  </si>
  <si>
    <t>7 Abweichungstabelle Budgetkredit</t>
  </si>
  <si>
    <r>
      <t xml:space="preserve">In der nachfolgenden Tabelle sind Abweichungen ab </t>
    </r>
    <r>
      <rPr>
        <sz val="12"/>
        <color indexed="10"/>
        <rFont val="Calibri"/>
        <family val="2"/>
      </rPr>
      <t>Fr. XX'XXX</t>
    </r>
    <r>
      <rPr>
        <sz val="12"/>
        <rFont val="Calibri"/>
        <family val="2"/>
      </rPr>
      <t xml:space="preserve"> enthalten.</t>
    </r>
  </si>
  <si>
    <t>Bezeichnung</t>
  </si>
  <si>
    <t>Budget
Fr.</t>
  </si>
  <si>
    <t>Rechnung
Fr.</t>
  </si>
  <si>
    <t>Abweichung
Fr.</t>
  </si>
  <si>
    <t>Abw.
%</t>
  </si>
  <si>
    <t>Begründung</t>
  </si>
  <si>
    <t>012</t>
  </si>
  <si>
    <t>Gemeinderat, Kommissionen</t>
  </si>
  <si>
    <t>021.3000.00</t>
  </si>
  <si>
    <t>Löhne, Sitzungsgelder</t>
  </si>
  <si>
    <t>Zusätzliche Sitzungen infolge Einsetzung Kommission XY</t>
  </si>
  <si>
    <t>212</t>
  </si>
  <si>
    <t>Primarstufe</t>
  </si>
  <si>
    <t>212.3020.00</t>
  </si>
  <si>
    <t>Löhne der Lehrkräfte</t>
  </si>
  <si>
    <t>Zusätzliches Pensum notwendig</t>
  </si>
  <si>
    <t>615</t>
  </si>
  <si>
    <t>Gemeindestrassen</t>
  </si>
  <si>
    <t>615.5010.00</t>
  </si>
  <si>
    <t>Sanierung Bahnhofstrasse</t>
  </si>
  <si>
    <t>Nachtragskredit Fr. 300'000 von Gemeindeversammlung am XX.XX.XXXX bewilligt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</si>
</sst>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name val="Arial"/>
    </font>
    <font>
      <sz val="10"/>
      <name val="Arial"/>
      <family val="2"/>
    </font>
    <font>
      <sz val="8"/>
      <name val="Arial"/>
      <family val="2"/>
    </font>
    <font>
      <sz val="12"/>
      <name val="Calibri"/>
      <family val="2"/>
    </font>
    <font>
      <sz val="9"/>
      <name val="Calibri"/>
      <family val="2"/>
    </font>
    <font>
      <b/>
      <sz val="9"/>
      <name val="Calibri"/>
      <family val="2"/>
    </font>
    <font>
      <strike/>
      <sz val="9"/>
      <name val="Calibri"/>
      <family val="2"/>
    </font>
    <font>
      <sz val="12"/>
      <color indexed="10"/>
      <name val="Calibri"/>
      <family val="2"/>
    </font>
    <font>
      <b/>
      <sz val="10"/>
      <name val="Calibri"/>
      <family val="2"/>
      <scheme val="minor"/>
    </font>
    <font>
      <b/>
      <sz val="11"/>
      <name val="Calibri"/>
      <family val="2"/>
      <scheme val="minor"/>
    </font>
    <font>
      <sz val="11"/>
      <name val="Calibri"/>
      <family val="2"/>
      <scheme val="minor"/>
    </font>
    <font>
      <b/>
      <sz val="11"/>
      <color indexed="8"/>
      <name val="Calibri"/>
      <family val="2"/>
      <scheme val="minor"/>
    </font>
    <font>
      <sz val="11"/>
      <color indexed="10"/>
      <name val="Calibri"/>
      <family val="2"/>
      <scheme val="minor"/>
    </font>
    <font>
      <sz val="10"/>
      <name val="Calibri"/>
      <family val="2"/>
      <scheme val="minor"/>
    </font>
    <font>
      <b/>
      <sz val="12"/>
      <name val="Calibri"/>
      <family val="2"/>
      <scheme val="minor"/>
    </font>
    <font>
      <b/>
      <sz val="14"/>
      <name val="Calibri"/>
      <family val="2"/>
      <scheme val="minor"/>
    </font>
    <font>
      <b/>
      <sz val="10"/>
      <color indexed="8"/>
      <name val="Calibri"/>
      <family val="2"/>
      <scheme val="minor"/>
    </font>
    <font>
      <sz val="10"/>
      <color indexed="8"/>
      <name val="Calibri"/>
      <family val="2"/>
      <scheme val="minor"/>
    </font>
    <font>
      <sz val="11"/>
      <color indexed="8"/>
      <name val="Calibri"/>
      <family val="2"/>
      <scheme val="minor"/>
    </font>
    <font>
      <b/>
      <sz val="12"/>
      <color indexed="8"/>
      <name val="Calibri"/>
      <family val="2"/>
      <scheme val="minor"/>
    </font>
    <font>
      <sz val="12"/>
      <name val="Calibri"/>
      <family val="2"/>
      <scheme val="minor"/>
    </font>
    <font>
      <b/>
      <sz val="11"/>
      <color indexed="10"/>
      <name val="Calibri"/>
      <family val="2"/>
      <scheme val="minor"/>
    </font>
    <font>
      <sz val="10"/>
      <color indexed="10"/>
      <name val="Calibri"/>
      <family val="2"/>
      <scheme val="minor"/>
    </font>
    <font>
      <sz val="8"/>
      <name val="Calibri"/>
      <family val="2"/>
      <scheme val="minor"/>
    </font>
    <font>
      <sz val="9"/>
      <name val="Calibri"/>
      <family val="2"/>
      <scheme val="minor"/>
    </font>
    <font>
      <sz val="9"/>
      <color indexed="10"/>
      <name val="Calibri"/>
      <family val="2"/>
      <scheme val="minor"/>
    </font>
    <font>
      <b/>
      <sz val="9"/>
      <name val="Calibri"/>
      <family val="2"/>
      <scheme val="minor"/>
    </font>
    <font>
      <sz val="14"/>
      <name val="Calibri"/>
      <family val="2"/>
      <scheme val="minor"/>
    </font>
    <font>
      <b/>
      <sz val="9"/>
      <color indexed="8"/>
      <name val="Calibri"/>
      <family val="2"/>
      <scheme val="minor"/>
    </font>
    <font>
      <b/>
      <sz val="9"/>
      <color indexed="10"/>
      <name val="Calibri"/>
      <family val="2"/>
      <scheme val="minor"/>
    </font>
    <font>
      <sz val="9"/>
      <color indexed="8"/>
      <name val="Calibri"/>
      <family val="2"/>
      <scheme val="minor"/>
    </font>
    <font>
      <strike/>
      <sz val="9"/>
      <name val="Calibri"/>
      <family val="2"/>
      <scheme val="minor"/>
    </font>
    <font>
      <b/>
      <strike/>
      <sz val="9"/>
      <name val="Calibri"/>
      <family val="2"/>
      <scheme val="minor"/>
    </font>
    <font>
      <b/>
      <sz val="11"/>
      <color rgb="FF00B0F0"/>
      <name val="Calibri"/>
      <family val="2"/>
      <scheme val="minor"/>
    </font>
  </fonts>
  <fills count="3">
    <fill>
      <patternFill patternType="none"/>
    </fill>
    <fill>
      <patternFill patternType="gray125"/>
    </fill>
    <fill>
      <patternFill patternType="solid">
        <fgColor indexed="43"/>
        <bgColor indexed="64"/>
      </patternFill>
    </fill>
  </fills>
  <borders count="8">
    <border>
      <left/>
      <right/>
      <top/>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88">
    <xf numFmtId="0" fontId="0" fillId="0" borderId="0" xfId="0"/>
    <xf numFmtId="0" fontId="8" fillId="0" borderId="0" xfId="0" applyFont="1"/>
    <xf numFmtId="0" fontId="9" fillId="0" borderId="0" xfId="0" quotePrefix="1" applyFont="1"/>
    <xf numFmtId="0" fontId="9" fillId="0" borderId="0" xfId="0" applyFont="1"/>
    <xf numFmtId="0" fontId="10" fillId="0" borderId="0" xfId="0" applyFont="1"/>
    <xf numFmtId="0" fontId="10" fillId="2" borderId="0" xfId="0" applyFont="1" applyFill="1"/>
    <xf numFmtId="0" fontId="10" fillId="0" borderId="0" xfId="0" applyFont="1" applyAlignment="1">
      <alignment wrapText="1"/>
    </xf>
    <xf numFmtId="0" fontId="11" fillId="0" borderId="0" xfId="0" applyFont="1" applyAlignment="1">
      <alignment horizontal="right" vertical="top"/>
    </xf>
    <xf numFmtId="0" fontId="12" fillId="0" borderId="0" xfId="0" applyFont="1" applyAlignment="1">
      <alignment horizontal="center"/>
    </xf>
    <xf numFmtId="0" fontId="8" fillId="0" borderId="0" xfId="0" applyFont="1" applyAlignment="1">
      <alignment horizontal="right"/>
    </xf>
    <xf numFmtId="3" fontId="13" fillId="0" borderId="0" xfId="0" applyNumberFormat="1" applyFont="1"/>
    <xf numFmtId="0" fontId="13" fillId="0" borderId="0" xfId="0" applyFont="1"/>
    <xf numFmtId="0" fontId="10" fillId="0" borderId="0" xfId="0" applyFont="1" applyAlignment="1">
      <alignment horizontal="left"/>
    </xf>
    <xf numFmtId="0" fontId="14" fillId="0" borderId="0" xfId="0" applyFont="1"/>
    <xf numFmtId="0" fontId="8" fillId="0" borderId="0" xfId="0" quotePrefix="1" applyFont="1"/>
    <xf numFmtId="0" fontId="15" fillId="0" borderId="0" xfId="0" applyFont="1"/>
    <xf numFmtId="0" fontId="16" fillId="0" borderId="0" xfId="0" applyFont="1" applyAlignment="1">
      <alignment vertical="top"/>
    </xf>
    <xf numFmtId="0" fontId="17" fillId="0" borderId="0" xfId="0" applyFont="1" applyAlignment="1">
      <alignment vertical="top"/>
    </xf>
    <xf numFmtId="0" fontId="13" fillId="0" borderId="0" xfId="0" applyFont="1" applyAlignment="1">
      <alignment vertical="top"/>
    </xf>
    <xf numFmtId="0" fontId="11" fillId="0" borderId="0" xfId="0" applyFont="1" applyAlignment="1">
      <alignment vertical="top"/>
    </xf>
    <xf numFmtId="3" fontId="9" fillId="0" borderId="0" xfId="0" applyNumberFormat="1" applyFont="1" applyAlignment="1">
      <alignment vertical="top"/>
    </xf>
    <xf numFmtId="0" fontId="18" fillId="0" borderId="0" xfId="0" applyFont="1" applyAlignment="1">
      <alignment vertical="top"/>
    </xf>
    <xf numFmtId="3" fontId="10" fillId="0" borderId="0" xfId="0" applyNumberFormat="1" applyFont="1" applyAlignment="1">
      <alignment vertical="top"/>
    </xf>
    <xf numFmtId="0" fontId="18" fillId="0" borderId="0" xfId="0" applyFont="1" applyAlignment="1">
      <alignment vertical="top" wrapText="1"/>
    </xf>
    <xf numFmtId="0" fontId="10" fillId="0" borderId="0" xfId="0" applyFont="1" applyAlignment="1">
      <alignment vertical="top"/>
    </xf>
    <xf numFmtId="0" fontId="12" fillId="0" borderId="0" xfId="0" applyFont="1" applyAlignment="1">
      <alignment vertical="top"/>
    </xf>
    <xf numFmtId="3" fontId="12" fillId="0" borderId="0" xfId="0" applyNumberFormat="1" applyFont="1" applyAlignment="1">
      <alignment vertical="top"/>
    </xf>
    <xf numFmtId="3" fontId="18" fillId="0" borderId="0" xfId="0" applyNumberFormat="1" applyFont="1" applyAlignment="1">
      <alignment vertical="top"/>
    </xf>
    <xf numFmtId="0" fontId="14" fillId="0" borderId="0" xfId="0" applyFont="1" applyAlignment="1">
      <alignment vertical="top"/>
    </xf>
    <xf numFmtId="0" fontId="19" fillId="0" borderId="0" xfId="0" applyFont="1" applyAlignment="1">
      <alignment vertical="top"/>
    </xf>
    <xf numFmtId="0" fontId="9" fillId="0" borderId="0" xfId="0" applyFont="1" applyAlignment="1">
      <alignment vertical="top"/>
    </xf>
    <xf numFmtId="3" fontId="11" fillId="0" borderId="0" xfId="0" applyNumberFormat="1" applyFont="1" applyAlignment="1">
      <alignment horizontal="right" vertical="top"/>
    </xf>
    <xf numFmtId="3" fontId="11" fillId="0" borderId="0" xfId="0" applyNumberFormat="1" applyFont="1" applyAlignment="1">
      <alignment vertical="top"/>
    </xf>
    <xf numFmtId="0" fontId="20" fillId="0" borderId="0" xfId="0" applyFont="1"/>
    <xf numFmtId="3" fontId="19" fillId="0" borderId="0" xfId="0" applyNumberFormat="1" applyFont="1" applyAlignment="1">
      <alignment vertical="top"/>
    </xf>
    <xf numFmtId="0" fontId="14" fillId="0" borderId="0" xfId="0" applyFont="1" applyAlignment="1">
      <alignment horizontal="left" vertical="top" wrapText="1"/>
    </xf>
    <xf numFmtId="0" fontId="9" fillId="0" borderId="0" xfId="0" applyFont="1" applyAlignment="1">
      <alignment horizontal="right" vertical="top" wrapText="1"/>
    </xf>
    <xf numFmtId="0" fontId="9" fillId="0" borderId="0" xfId="0" applyFont="1" applyAlignment="1">
      <alignment horizontal="left" vertical="top"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0" xfId="0" quotePrefix="1" applyFont="1" applyAlignment="1">
      <alignment horizontal="left" vertical="top" wrapText="1"/>
    </xf>
    <xf numFmtId="0" fontId="10" fillId="0" borderId="0" xfId="0" applyFont="1" applyAlignment="1">
      <alignment vertical="top" wrapText="1"/>
    </xf>
    <xf numFmtId="0" fontId="10" fillId="0" borderId="0" xfId="0" applyFont="1" applyAlignment="1">
      <alignment horizontal="left" vertical="top"/>
    </xf>
    <xf numFmtId="0" fontId="9" fillId="0" borderId="0" xfId="0" applyFont="1" applyAlignment="1">
      <alignment vertical="top" wrapText="1"/>
    </xf>
    <xf numFmtId="0" fontId="9" fillId="0" borderId="0" xfId="0" applyFont="1" applyAlignment="1">
      <alignment horizontal="left" vertical="top"/>
    </xf>
    <xf numFmtId="0" fontId="9" fillId="0" borderId="0" xfId="0" applyFont="1" applyAlignment="1">
      <alignment horizontal="left" indent="1"/>
    </xf>
    <xf numFmtId="0" fontId="12" fillId="0" borderId="0" xfId="0" applyFont="1" applyAlignment="1">
      <alignment horizontal="right" vertical="top"/>
    </xf>
    <xf numFmtId="3" fontId="21" fillId="0" borderId="0" xfId="0" applyNumberFormat="1" applyFont="1" applyAlignment="1">
      <alignment vertical="top"/>
    </xf>
    <xf numFmtId="0" fontId="10" fillId="0" borderId="0" xfId="0" quotePrefix="1" applyFont="1" applyAlignment="1">
      <alignment vertical="top"/>
    </xf>
    <xf numFmtId="0" fontId="20" fillId="0" borderId="0" xfId="0" applyFont="1" applyAlignment="1">
      <alignment vertical="top"/>
    </xf>
    <xf numFmtId="0" fontId="20" fillId="0" borderId="0" xfId="0" applyFont="1" applyAlignment="1">
      <alignment horizontal="right" vertical="top" wrapText="1"/>
    </xf>
    <xf numFmtId="3" fontId="20" fillId="0" borderId="0" xfId="0" applyNumberFormat="1" applyFont="1" applyAlignment="1">
      <alignment vertical="top"/>
    </xf>
    <xf numFmtId="0" fontId="22" fillId="0" borderId="0" xfId="0" applyFont="1"/>
    <xf numFmtId="14" fontId="13" fillId="0" borderId="0" xfId="0" applyNumberFormat="1" applyFont="1" applyAlignment="1">
      <alignment wrapText="1"/>
    </xf>
    <xf numFmtId="14" fontId="13" fillId="0" borderId="0" xfId="0" applyNumberFormat="1" applyFont="1"/>
    <xf numFmtId="0" fontId="23" fillId="0" borderId="1" xfId="0" applyFont="1" applyBorder="1"/>
    <xf numFmtId="0" fontId="23" fillId="0" borderId="2" xfId="0" applyFont="1" applyBorder="1"/>
    <xf numFmtId="3" fontId="22" fillId="0" borderId="0" xfId="0" applyNumberFormat="1" applyFont="1"/>
    <xf numFmtId="0" fontId="13" fillId="0" borderId="0" xfId="0" applyFont="1" applyAlignment="1">
      <alignment wrapText="1"/>
    </xf>
    <xf numFmtId="0" fontId="24" fillId="0" borderId="0" xfId="0" applyFont="1"/>
    <xf numFmtId="0" fontId="24" fillId="0" borderId="0" xfId="0" applyFont="1" applyAlignment="1">
      <alignment horizontal="center" wrapText="1"/>
    </xf>
    <xf numFmtId="0" fontId="25" fillId="0" borderId="0" xfId="0" applyFont="1" applyAlignment="1">
      <alignment horizontal="right" wrapText="1"/>
    </xf>
    <xf numFmtId="14" fontId="9" fillId="0" borderId="3" xfId="0" applyNumberFormat="1" applyFont="1" applyBorder="1" applyAlignment="1">
      <alignment wrapText="1"/>
    </xf>
    <xf numFmtId="14" fontId="9" fillId="0" borderId="3" xfId="0" applyNumberFormat="1" applyFont="1" applyBorder="1"/>
    <xf numFmtId="3" fontId="9" fillId="0" borderId="3" xfId="0" applyNumberFormat="1" applyFont="1" applyBorder="1"/>
    <xf numFmtId="0" fontId="9" fillId="0" borderId="3" xfId="0" applyFont="1" applyBorder="1"/>
    <xf numFmtId="0" fontId="12" fillId="0" borderId="0" xfId="0" applyFont="1"/>
    <xf numFmtId="14" fontId="9" fillId="0" borderId="0" xfId="0" applyNumberFormat="1" applyFont="1" applyAlignment="1">
      <alignment wrapText="1"/>
    </xf>
    <xf numFmtId="14" fontId="10" fillId="0" borderId="0" xfId="0" applyNumberFormat="1" applyFont="1"/>
    <xf numFmtId="0" fontId="24" fillId="0" borderId="1" xfId="0" applyFont="1" applyBorder="1" applyAlignment="1">
      <alignment wrapText="1"/>
    </xf>
    <xf numFmtId="0" fontId="24" fillId="0" borderId="2" xfId="0" applyFont="1" applyBorder="1" applyAlignment="1">
      <alignment wrapText="1"/>
    </xf>
    <xf numFmtId="0" fontId="24" fillId="0" borderId="0" xfId="0" applyFont="1" applyAlignment="1">
      <alignment wrapText="1"/>
    </xf>
    <xf numFmtId="0" fontId="26" fillId="0" borderId="0" xfId="0" applyFont="1" applyAlignment="1">
      <alignment wrapText="1"/>
    </xf>
    <xf numFmtId="0" fontId="10" fillId="0" borderId="1" xfId="0" applyFont="1" applyBorder="1"/>
    <xf numFmtId="0" fontId="10" fillId="0" borderId="2" xfId="0" applyFont="1" applyBorder="1"/>
    <xf numFmtId="0" fontId="9" fillId="0" borderId="4" xfId="0" applyFont="1" applyBorder="1" applyAlignment="1">
      <alignment wrapText="1"/>
    </xf>
    <xf numFmtId="0" fontId="9" fillId="0" borderId="4" xfId="0" applyFont="1" applyBorder="1"/>
    <xf numFmtId="0" fontId="21" fillId="0" borderId="0" xfId="0" applyFont="1"/>
    <xf numFmtId="3" fontId="12" fillId="0" borderId="0" xfId="0" applyNumberFormat="1" applyFont="1"/>
    <xf numFmtId="0" fontId="10" fillId="0" borderId="0" xfId="0" applyFont="1" applyAlignment="1">
      <alignment horizontal="center"/>
    </xf>
    <xf numFmtId="0" fontId="24" fillId="0" borderId="1" xfId="0" applyFont="1" applyBorder="1"/>
    <xf numFmtId="0" fontId="24" fillId="0" borderId="2" xfId="0" applyFont="1" applyBorder="1"/>
    <xf numFmtId="0" fontId="27" fillId="0" borderId="0" xfId="0" applyFont="1"/>
    <xf numFmtId="0" fontId="9" fillId="0" borderId="3" xfId="0" applyFont="1" applyBorder="1" applyAlignment="1">
      <alignment wrapText="1"/>
    </xf>
    <xf numFmtId="0" fontId="9" fillId="0" borderId="1" xfId="0" applyFont="1" applyBorder="1" applyAlignment="1">
      <alignment wrapText="1"/>
    </xf>
    <xf numFmtId="0" fontId="9" fillId="0" borderId="1" xfId="0" applyFont="1" applyBorder="1"/>
    <xf numFmtId="0" fontId="23" fillId="0" borderId="0" xfId="0" applyFont="1" applyAlignment="1">
      <alignment wrapText="1"/>
    </xf>
    <xf numFmtId="0" fontId="23" fillId="0" borderId="0" xfId="0" applyFont="1"/>
    <xf numFmtId="0" fontId="23" fillId="0" borderId="0" xfId="0" applyFont="1" applyAlignment="1">
      <alignment vertical="top" wrapText="1"/>
    </xf>
    <xf numFmtId="0" fontId="13" fillId="0" borderId="0" xfId="0" applyFont="1" applyAlignment="1">
      <alignment vertical="top" wrapText="1"/>
    </xf>
    <xf numFmtId="0" fontId="24" fillId="0" borderId="4" xfId="0" applyFont="1" applyBorder="1" applyAlignment="1">
      <alignment wrapText="1"/>
    </xf>
    <xf numFmtId="0" fontId="24" fillId="0" borderId="4" xfId="0" applyFont="1" applyBorder="1"/>
    <xf numFmtId="0" fontId="24" fillId="0" borderId="4" xfId="0" applyFont="1" applyBorder="1" applyAlignment="1">
      <alignment horizontal="center" wrapText="1"/>
    </xf>
    <xf numFmtId="0" fontId="24" fillId="0" borderId="3" xfId="0" applyFont="1" applyBorder="1" applyAlignment="1">
      <alignment vertical="top" wrapText="1"/>
    </xf>
    <xf numFmtId="3" fontId="24" fillId="0" borderId="3" xfId="0" applyNumberFormat="1" applyFont="1" applyBorder="1" applyAlignment="1">
      <alignment vertical="top" wrapText="1"/>
    </xf>
    <xf numFmtId="0" fontId="24" fillId="0" borderId="2" xfId="0" applyFont="1" applyBorder="1" applyAlignment="1">
      <alignment vertical="top" wrapText="1"/>
    </xf>
    <xf numFmtId="0" fontId="24" fillId="0" borderId="0" xfId="0" applyFont="1" applyAlignment="1">
      <alignment vertical="top" wrapText="1"/>
    </xf>
    <xf numFmtId="0" fontId="26" fillId="0" borderId="4" xfId="0" applyFont="1" applyBorder="1" applyAlignment="1">
      <alignment vertical="top" wrapText="1"/>
    </xf>
    <xf numFmtId="0" fontId="24" fillId="0" borderId="0" xfId="0" applyFont="1" applyAlignment="1">
      <alignment horizontal="left" wrapText="1"/>
    </xf>
    <xf numFmtId="3" fontId="24" fillId="0" borderId="3" xfId="0" applyNumberFormat="1" applyFont="1" applyBorder="1" applyAlignment="1">
      <alignment horizontal="center" vertical="top" wrapText="1"/>
    </xf>
    <xf numFmtId="0" fontId="24" fillId="0" borderId="3" xfId="0" applyFont="1" applyBorder="1" applyAlignment="1">
      <alignment horizontal="center" vertical="top" wrapText="1"/>
    </xf>
    <xf numFmtId="3" fontId="26" fillId="0" borderId="4" xfId="0" applyNumberFormat="1" applyFont="1" applyBorder="1" applyAlignment="1">
      <alignment horizontal="center" vertical="top" wrapText="1"/>
    </xf>
    <xf numFmtId="0" fontId="24" fillId="0" borderId="3" xfId="0" applyFont="1" applyBorder="1" applyAlignment="1">
      <alignment wrapText="1"/>
    </xf>
    <xf numFmtId="3" fontId="24" fillId="0" borderId="3" xfId="0" applyNumberFormat="1" applyFont="1" applyBorder="1" applyAlignment="1">
      <alignment wrapText="1"/>
    </xf>
    <xf numFmtId="0" fontId="24" fillId="0" borderId="4" xfId="0" applyFont="1" applyBorder="1" applyAlignment="1">
      <alignment horizontal="center"/>
    </xf>
    <xf numFmtId="0" fontId="25" fillId="0" borderId="0" xfId="0" applyFont="1" applyAlignment="1">
      <alignment wrapText="1"/>
    </xf>
    <xf numFmtId="0" fontId="25" fillId="0" borderId="0" xfId="0" applyFont="1"/>
    <xf numFmtId="0" fontId="28" fillId="0" borderId="1" xfId="0" applyFont="1" applyBorder="1"/>
    <xf numFmtId="3" fontId="28" fillId="0" borderId="1" xfId="0" applyNumberFormat="1" applyFont="1" applyBorder="1"/>
    <xf numFmtId="0" fontId="26" fillId="0" borderId="1" xfId="0" applyFont="1" applyBorder="1"/>
    <xf numFmtId="0" fontId="29" fillId="0" borderId="0" xfId="0" applyFont="1"/>
    <xf numFmtId="3" fontId="29" fillId="0" borderId="0" xfId="0" applyNumberFormat="1" applyFont="1"/>
    <xf numFmtId="0" fontId="26" fillId="0" borderId="0" xfId="0" applyFont="1"/>
    <xf numFmtId="0" fontId="30" fillId="0" borderId="2" xfId="0" applyFont="1" applyBorder="1"/>
    <xf numFmtId="3" fontId="30" fillId="0" borderId="2" xfId="0" applyNumberFormat="1" applyFont="1" applyBorder="1"/>
    <xf numFmtId="3" fontId="24" fillId="0" borderId="2" xfId="0" applyNumberFormat="1" applyFont="1" applyBorder="1"/>
    <xf numFmtId="9" fontId="24" fillId="0" borderId="2" xfId="1" applyFont="1" applyBorder="1" applyAlignment="1">
      <alignment horizontal="center"/>
    </xf>
    <xf numFmtId="0" fontId="30" fillId="0" borderId="0" xfId="0" applyFont="1"/>
    <xf numFmtId="3" fontId="30" fillId="0" borderId="0" xfId="0" applyNumberFormat="1" applyFont="1"/>
    <xf numFmtId="3" fontId="24" fillId="0" borderId="0" xfId="0" applyNumberFormat="1" applyFont="1"/>
    <xf numFmtId="9" fontId="24" fillId="0" borderId="0" xfId="1" applyFont="1" applyAlignment="1">
      <alignment horizontal="center"/>
    </xf>
    <xf numFmtId="9" fontId="26" fillId="0" borderId="1" xfId="1" applyFont="1" applyBorder="1" applyAlignment="1">
      <alignment horizontal="center"/>
    </xf>
    <xf numFmtId="0" fontId="30" fillId="0" borderId="2" xfId="0" applyFont="1" applyBorder="1" applyAlignment="1">
      <alignment wrapText="1"/>
    </xf>
    <xf numFmtId="9" fontId="26" fillId="0" borderId="1" xfId="1" applyFont="1" applyBorder="1" applyAlignment="1">
      <alignment horizontal="center" wrapText="1"/>
    </xf>
    <xf numFmtId="0" fontId="30" fillId="0" borderId="0" xfId="0" applyFont="1" applyAlignment="1">
      <alignment wrapText="1"/>
    </xf>
    <xf numFmtId="9" fontId="26" fillId="0" borderId="0" xfId="1" applyFont="1" applyBorder="1" applyAlignment="1">
      <alignment horizontal="center"/>
    </xf>
    <xf numFmtId="0" fontId="28" fillId="0" borderId="1" xfId="0" applyFont="1" applyBorder="1" applyAlignment="1">
      <alignment vertical="top"/>
    </xf>
    <xf numFmtId="0" fontId="30" fillId="0" borderId="2" xfId="0" applyFont="1" applyBorder="1" applyAlignment="1">
      <alignment vertical="top"/>
    </xf>
    <xf numFmtId="0" fontId="30" fillId="0" borderId="0" xfId="0" applyFont="1" applyAlignment="1">
      <alignment vertical="top"/>
    </xf>
    <xf numFmtId="0" fontId="8" fillId="0" borderId="0" xfId="0" applyFont="1" applyAlignment="1">
      <alignment horizontal="center"/>
    </xf>
    <xf numFmtId="0" fontId="9" fillId="0" borderId="0" xfId="0" applyFont="1" applyAlignment="1">
      <alignment horizontal="center"/>
    </xf>
    <xf numFmtId="164" fontId="9" fillId="0" borderId="5" xfId="1" applyNumberFormat="1" applyFont="1" applyBorder="1" applyAlignment="1">
      <alignment horizontal="center"/>
    </xf>
    <xf numFmtId="10" fontId="9" fillId="0" borderId="5" xfId="0" applyNumberFormat="1" applyFont="1" applyBorder="1" applyAlignment="1">
      <alignment horizontal="center"/>
    </xf>
    <xf numFmtId="3" fontId="9" fillId="0" borderId="5" xfId="0" applyNumberFormat="1" applyFont="1" applyBorder="1" applyAlignment="1">
      <alignment horizontal="center"/>
    </xf>
    <xf numFmtId="0" fontId="9" fillId="0" borderId="5" xfId="0" applyFont="1" applyBorder="1"/>
    <xf numFmtId="0" fontId="24" fillId="0" borderId="5" xfId="0" applyFont="1" applyBorder="1"/>
    <xf numFmtId="3" fontId="23" fillId="0" borderId="0" xfId="0" applyNumberFormat="1" applyFont="1"/>
    <xf numFmtId="0" fontId="26" fillId="0" borderId="6" xfId="0" applyFont="1" applyBorder="1" applyAlignment="1">
      <alignment wrapText="1"/>
    </xf>
    <xf numFmtId="0" fontId="26" fillId="0" borderId="0" xfId="0" applyFont="1" applyAlignment="1">
      <alignment horizontal="right"/>
    </xf>
    <xf numFmtId="0" fontId="26" fillId="0" borderId="0" xfId="0" applyFont="1" applyAlignment="1">
      <alignment horizontal="center"/>
    </xf>
    <xf numFmtId="0" fontId="26" fillId="0" borderId="0" xfId="0" applyFont="1" applyAlignment="1">
      <alignment horizontal="center" wrapText="1"/>
    </xf>
    <xf numFmtId="0" fontId="26" fillId="0" borderId="7" xfId="0" applyFont="1" applyBorder="1" applyAlignment="1">
      <alignment wrapText="1"/>
    </xf>
    <xf numFmtId="0" fontId="26" fillId="0" borderId="0" xfId="0" applyFont="1" applyAlignment="1">
      <alignment horizontal="right" wrapText="1"/>
    </xf>
    <xf numFmtId="3" fontId="24" fillId="2" borderId="0" xfId="0" applyNumberFormat="1" applyFont="1" applyFill="1"/>
    <xf numFmtId="164" fontId="24" fillId="0" borderId="0" xfId="1" applyNumberFormat="1" applyFont="1" applyAlignment="1">
      <alignment horizontal="right"/>
    </xf>
    <xf numFmtId="164" fontId="24" fillId="0" borderId="0" xfId="1" applyNumberFormat="1" applyFont="1" applyAlignment="1">
      <alignment horizontal="right" wrapText="1"/>
    </xf>
    <xf numFmtId="0" fontId="24" fillId="0" borderId="0" xfId="0" quotePrefix="1" applyFont="1" applyAlignment="1">
      <alignment wrapText="1"/>
    </xf>
    <xf numFmtId="0" fontId="24" fillId="0" borderId="0" xfId="0" quotePrefix="1" applyFont="1"/>
    <xf numFmtId="3" fontId="24" fillId="0" borderId="0" xfId="0" applyNumberFormat="1" applyFont="1" applyAlignment="1">
      <alignment wrapText="1"/>
    </xf>
    <xf numFmtId="3" fontId="24" fillId="0" borderId="0" xfId="0" applyNumberFormat="1" applyFont="1" applyAlignment="1">
      <alignment horizontal="right" wrapText="1"/>
    </xf>
    <xf numFmtId="0" fontId="24" fillId="2" borderId="0" xfId="0" applyFont="1" applyFill="1"/>
    <xf numFmtId="3" fontId="24" fillId="2" borderId="0" xfId="0" applyNumberFormat="1" applyFont="1" applyFill="1" applyAlignment="1">
      <alignment wrapText="1"/>
    </xf>
    <xf numFmtId="16" fontId="26" fillId="0" borderId="0" xfId="0" applyNumberFormat="1" applyFont="1" applyAlignment="1">
      <alignment wrapText="1"/>
    </xf>
    <xf numFmtId="0" fontId="31" fillId="0" borderId="0" xfId="0" applyFont="1" applyAlignment="1">
      <alignment wrapText="1"/>
    </xf>
    <xf numFmtId="3" fontId="31" fillId="0" borderId="0" xfId="0" applyNumberFormat="1" applyFont="1" applyAlignment="1">
      <alignment wrapText="1"/>
    </xf>
    <xf numFmtId="3" fontId="31" fillId="2" borderId="0" xfId="0" applyNumberFormat="1" applyFont="1" applyFill="1" applyAlignment="1">
      <alignment wrapText="1"/>
    </xf>
    <xf numFmtId="0" fontId="32" fillId="0" borderId="0" xfId="0" applyFont="1" applyAlignment="1">
      <alignment wrapText="1"/>
    </xf>
    <xf numFmtId="3" fontId="31" fillId="0" borderId="0" xfId="0" applyNumberFormat="1" applyFont="1"/>
    <xf numFmtId="3" fontId="31" fillId="0" borderId="0" xfId="0" applyNumberFormat="1" applyFont="1" applyAlignment="1">
      <alignment horizontal="right" wrapText="1"/>
    </xf>
    <xf numFmtId="0" fontId="31" fillId="0" borderId="0" xfId="0" applyFont="1"/>
    <xf numFmtId="0" fontId="31" fillId="0" borderId="0" xfId="0" applyFont="1" applyAlignment="1">
      <alignment horizontal="left" wrapText="1"/>
    </xf>
    <xf numFmtId="0" fontId="23" fillId="0" borderId="0" xfId="0" applyFont="1" applyAlignment="1">
      <alignment horizontal="left" vertical="top" wrapText="1"/>
    </xf>
    <xf numFmtId="3" fontId="23" fillId="0" borderId="0" xfId="0" applyNumberFormat="1" applyFont="1" applyAlignment="1">
      <alignment vertical="top" wrapText="1"/>
    </xf>
    <xf numFmtId="0" fontId="13" fillId="0" borderId="0" xfId="0" applyFont="1" applyAlignment="1">
      <alignment horizontal="left" vertical="top" wrapText="1"/>
    </xf>
    <xf numFmtId="3" fontId="13" fillId="0" borderId="0" xfId="0" applyNumberFormat="1" applyFont="1" applyAlignment="1">
      <alignment vertical="top" wrapText="1"/>
    </xf>
    <xf numFmtId="0" fontId="24" fillId="0" borderId="4" xfId="0" applyFont="1" applyBorder="1" applyAlignment="1">
      <alignment vertical="top" wrapText="1"/>
    </xf>
    <xf numFmtId="3" fontId="24" fillId="0" borderId="4" xfId="0" applyNumberFormat="1" applyFont="1" applyBorder="1" applyAlignment="1">
      <alignment horizontal="center" vertical="top" wrapText="1"/>
    </xf>
    <xf numFmtId="0" fontId="24" fillId="0" borderId="4" xfId="0" applyFont="1" applyBorder="1" applyAlignment="1">
      <alignment horizontal="center" vertical="top" wrapText="1"/>
    </xf>
    <xf numFmtId="14" fontId="24" fillId="0" borderId="3" xfId="0" applyNumberFormat="1" applyFont="1" applyBorder="1" applyAlignment="1">
      <alignment horizontal="left" vertical="top" wrapText="1"/>
    </xf>
    <xf numFmtId="14" fontId="24" fillId="0" borderId="2" xfId="0" applyNumberFormat="1" applyFont="1" applyBorder="1" applyAlignment="1">
      <alignment horizontal="left" vertical="top" wrapText="1"/>
    </xf>
    <xf numFmtId="3" fontId="24" fillId="0" borderId="2" xfId="0" applyNumberFormat="1" applyFont="1" applyBorder="1" applyAlignment="1">
      <alignment vertical="top" wrapText="1"/>
    </xf>
    <xf numFmtId="3" fontId="24" fillId="0" borderId="1" xfId="0" applyNumberFormat="1" applyFont="1" applyBorder="1" applyAlignment="1">
      <alignment vertical="top" wrapText="1"/>
    </xf>
    <xf numFmtId="14" fontId="24" fillId="0" borderId="2" xfId="0" applyNumberFormat="1" applyFont="1" applyBorder="1" applyAlignment="1">
      <alignment vertical="top" wrapText="1"/>
    </xf>
    <xf numFmtId="0" fontId="24" fillId="0" borderId="2" xfId="0" applyFont="1" applyBorder="1" applyAlignment="1">
      <alignment horizontal="left" vertical="top" wrapText="1"/>
    </xf>
    <xf numFmtId="0" fontId="23" fillId="0" borderId="0" xfId="0" applyFont="1" applyAlignment="1">
      <alignment vertical="top"/>
    </xf>
    <xf numFmtId="3" fontId="23" fillId="0" borderId="0" xfId="0" applyNumberFormat="1" applyFont="1" applyAlignment="1">
      <alignment vertical="top"/>
    </xf>
    <xf numFmtId="3" fontId="24" fillId="0" borderId="0" xfId="0" applyNumberFormat="1" applyFont="1" applyAlignment="1">
      <alignment vertical="top" wrapText="1"/>
    </xf>
    <xf numFmtId="0" fontId="26" fillId="0" borderId="0" xfId="0" quotePrefix="1" applyFont="1" applyAlignment="1">
      <alignment vertical="top" wrapText="1"/>
    </xf>
    <xf numFmtId="0" fontId="26" fillId="0" borderId="0" xfId="0" applyFont="1" applyAlignment="1">
      <alignment vertical="top" wrapText="1"/>
    </xf>
    <xf numFmtId="0" fontId="24" fillId="0" borderId="0" xfId="0" applyFont="1" applyAlignment="1">
      <alignment vertical="top"/>
    </xf>
    <xf numFmtId="3" fontId="24" fillId="0" borderId="0" xfId="0" applyNumberFormat="1" applyFont="1" applyAlignment="1">
      <alignment vertical="top"/>
    </xf>
    <xf numFmtId="9" fontId="24" fillId="0" borderId="0" xfId="1" applyFont="1" applyAlignment="1">
      <alignment vertical="top"/>
    </xf>
    <xf numFmtId="0" fontId="26" fillId="0" borderId="0" xfId="0" quotePrefix="1" applyFont="1" applyAlignment="1">
      <alignment vertical="top"/>
    </xf>
    <xf numFmtId="0" fontId="26" fillId="0" borderId="0" xfId="0" applyFont="1" applyAlignment="1">
      <alignment vertical="top"/>
    </xf>
    <xf numFmtId="0" fontId="10" fillId="0" borderId="0" xfId="0" applyFont="1" applyAlignment="1">
      <alignment horizontal="left" indent="1"/>
    </xf>
    <xf numFmtId="0" fontId="20" fillId="0" borderId="0" xfId="0" applyFont="1" applyAlignment="1">
      <alignment horizontal="left" indent="1"/>
    </xf>
    <xf numFmtId="0" fontId="10" fillId="0" borderId="0" xfId="0" quotePrefix="1" applyFont="1" applyAlignment="1">
      <alignment horizontal="left" indent="1"/>
    </xf>
    <xf numFmtId="0" fontId="33" fillId="0" borderId="0" xfId="0" applyFont="1" applyAlignment="1">
      <alignment horizontal="left" vertical="top" wrapText="1"/>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3790950</xdr:colOff>
      <xdr:row>11</xdr:row>
      <xdr:rowOff>142875</xdr:rowOff>
    </xdr:from>
    <xdr:to>
      <xdr:col>3</xdr:col>
      <xdr:colOff>114300</xdr:colOff>
      <xdr:row>15</xdr:row>
      <xdr:rowOff>942975</xdr:rowOff>
    </xdr:to>
    <xdr:grpSp>
      <xdr:nvGrpSpPr>
        <xdr:cNvPr id="4283" name="Group 3">
          <a:extLst>
            <a:ext uri="{FF2B5EF4-FFF2-40B4-BE49-F238E27FC236}">
              <a16:creationId xmlns:a16="http://schemas.microsoft.com/office/drawing/2014/main" id="{00000000-0008-0000-0000-0000BB100000}"/>
            </a:ext>
          </a:extLst>
        </xdr:cNvPr>
        <xdr:cNvGrpSpPr>
          <a:grpSpLocks/>
        </xdr:cNvGrpSpPr>
      </xdr:nvGrpSpPr>
      <xdr:grpSpPr bwMode="auto">
        <a:xfrm>
          <a:off x="3962400" y="2733675"/>
          <a:ext cx="952500" cy="2324100"/>
          <a:chOff x="577" y="238"/>
          <a:chExt cx="113" cy="272"/>
        </a:xfrm>
      </xdr:grpSpPr>
      <xdr:pic>
        <xdr:nvPicPr>
          <xdr:cNvPr id="4284" name="Picture 1">
            <a:extLst>
              <a:ext uri="{FF2B5EF4-FFF2-40B4-BE49-F238E27FC236}">
                <a16:creationId xmlns:a16="http://schemas.microsoft.com/office/drawing/2014/main" id="{00000000-0008-0000-0000-0000BC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92972" b="75266"/>
          <a:stretch>
            <a:fillRect/>
          </a:stretch>
        </xdr:blipFill>
        <xdr:spPr bwMode="auto">
          <a:xfrm>
            <a:off x="594" y="238"/>
            <a:ext cx="96" cy="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285" name="Oval 2">
            <a:extLst>
              <a:ext uri="{FF2B5EF4-FFF2-40B4-BE49-F238E27FC236}">
                <a16:creationId xmlns:a16="http://schemas.microsoft.com/office/drawing/2014/main" id="{00000000-0008-0000-0000-0000BD100000}"/>
              </a:ext>
            </a:extLst>
          </xdr:cNvPr>
          <xdr:cNvSpPr>
            <a:spLocks noChangeArrowheads="1"/>
          </xdr:cNvSpPr>
        </xdr:nvSpPr>
        <xdr:spPr bwMode="auto">
          <a:xfrm>
            <a:off x="577" y="374"/>
            <a:ext cx="72" cy="48"/>
          </a:xfrm>
          <a:prstGeom prst="ellipse">
            <a:avLst/>
          </a:prstGeom>
          <a:noFill/>
          <a:ln w="254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28575</xdr:rowOff>
    </xdr:from>
    <xdr:to>
      <xdr:col>1</xdr:col>
      <xdr:colOff>5276850</xdr:colOff>
      <xdr:row>11</xdr:row>
      <xdr:rowOff>0</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0" y="714375"/>
          <a:ext cx="5629275" cy="11049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CH" sz="1050" b="1" i="0" u="none" strike="noStrike" baseline="0">
              <a:solidFill>
                <a:srgbClr val="000000"/>
              </a:solidFill>
              <a:latin typeface="+mn-lt"/>
              <a:cs typeface="Arial"/>
            </a:rPr>
            <a:t>1.1 Gesamtbeurteilung</a:t>
          </a:r>
          <a:endParaRPr lang="de-CH" sz="1050" b="0" i="0" u="none" strike="noStrike" baseline="0">
            <a:solidFill>
              <a:srgbClr val="000000"/>
            </a:solidFill>
            <a:latin typeface="+mn-lt"/>
            <a:cs typeface="Arial"/>
          </a:endParaRPr>
        </a:p>
        <a:p>
          <a:pPr algn="l" rtl="0">
            <a:defRPr sz="1000"/>
          </a:pPr>
          <a:endParaRPr lang="de-CH" sz="1000" b="0" i="0" u="none" strike="noStrike" baseline="0">
            <a:solidFill>
              <a:srgbClr val="000000"/>
            </a:solidFill>
            <a:latin typeface="Arial"/>
            <a:cs typeface="Arial"/>
          </a:endParaRPr>
        </a:p>
      </xdr:txBody>
    </xdr:sp>
    <xdr:clientData/>
  </xdr:twoCellAnchor>
  <xdr:twoCellAnchor>
    <xdr:from>
      <xdr:col>0</xdr:col>
      <xdr:colOff>0</xdr:colOff>
      <xdr:row>12</xdr:row>
      <xdr:rowOff>19050</xdr:rowOff>
    </xdr:from>
    <xdr:to>
      <xdr:col>1</xdr:col>
      <xdr:colOff>5276850</xdr:colOff>
      <xdr:row>18</xdr:row>
      <xdr:rowOff>152400</xdr:rowOff>
    </xdr:to>
    <xdr:sp macro="" textlink="">
      <xdr:nvSpPr>
        <xdr:cNvPr id="3074" name="Text Box 2">
          <a:extLst>
            <a:ext uri="{FF2B5EF4-FFF2-40B4-BE49-F238E27FC236}">
              <a16:creationId xmlns:a16="http://schemas.microsoft.com/office/drawing/2014/main" id="{00000000-0008-0000-0200-0000020C0000}"/>
            </a:ext>
          </a:extLst>
        </xdr:cNvPr>
        <xdr:cNvSpPr txBox="1">
          <a:spLocks noChangeArrowheads="1"/>
        </xdr:cNvSpPr>
      </xdr:nvSpPr>
      <xdr:spPr bwMode="auto">
        <a:xfrm>
          <a:off x="0" y="2000250"/>
          <a:ext cx="5629275" cy="11049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CH" sz="1050" b="1" i="0" u="none" strike="noStrike" baseline="0">
              <a:solidFill>
                <a:srgbClr val="000000"/>
              </a:solidFill>
              <a:latin typeface="+mn-lt"/>
              <a:cs typeface="Arial"/>
            </a:rPr>
            <a:t>1.2 Erläuterung wesentliche Abweichungen</a:t>
          </a:r>
        </a:p>
        <a:p>
          <a:pPr algn="l" rtl="0">
            <a:defRPr sz="1000"/>
          </a:pPr>
          <a:endParaRPr lang="de-CH" sz="1000" b="0" i="0" u="none" strike="noStrike" baseline="0">
            <a:solidFill>
              <a:srgbClr val="000000"/>
            </a:solidFill>
            <a:latin typeface="Arial"/>
            <a:cs typeface="Arial"/>
          </a:endParaRPr>
        </a:p>
        <a:p>
          <a:pPr algn="l" rtl="0">
            <a:defRPr sz="1000"/>
          </a:pPr>
          <a:endParaRPr lang="de-CH" sz="1000" b="0" i="0" u="none" strike="noStrike" baseline="0">
            <a:solidFill>
              <a:srgbClr val="000000"/>
            </a:solidFill>
            <a:latin typeface="Arial"/>
            <a:cs typeface="Arial"/>
          </a:endParaRPr>
        </a:p>
      </xdr:txBody>
    </xdr:sp>
    <xdr:clientData/>
  </xdr:twoCellAnchor>
  <xdr:twoCellAnchor>
    <xdr:from>
      <xdr:col>0</xdr:col>
      <xdr:colOff>0</xdr:colOff>
      <xdr:row>20</xdr:row>
      <xdr:rowOff>0</xdr:rowOff>
    </xdr:from>
    <xdr:to>
      <xdr:col>1</xdr:col>
      <xdr:colOff>5276850</xdr:colOff>
      <xdr:row>26</xdr:row>
      <xdr:rowOff>133350</xdr:rowOff>
    </xdr:to>
    <xdr:sp macro="" textlink="">
      <xdr:nvSpPr>
        <xdr:cNvPr id="3075" name="Text Box 3">
          <a:extLst>
            <a:ext uri="{FF2B5EF4-FFF2-40B4-BE49-F238E27FC236}">
              <a16:creationId xmlns:a16="http://schemas.microsoft.com/office/drawing/2014/main" id="{00000000-0008-0000-0200-0000030C0000}"/>
            </a:ext>
          </a:extLst>
        </xdr:cNvPr>
        <xdr:cNvSpPr txBox="1">
          <a:spLocks noChangeArrowheads="1"/>
        </xdr:cNvSpPr>
      </xdr:nvSpPr>
      <xdr:spPr bwMode="auto">
        <a:xfrm>
          <a:off x="0" y="3276600"/>
          <a:ext cx="5629275" cy="11049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CH" sz="1050" b="1" i="0" u="none" strike="noStrike" baseline="0">
              <a:solidFill>
                <a:srgbClr val="000000"/>
              </a:solidFill>
              <a:latin typeface="+mn-lt"/>
              <a:cs typeface="Arial"/>
            </a:rPr>
            <a:t>1.X Anträge</a:t>
          </a:r>
        </a:p>
        <a:p>
          <a:pPr algn="l" rtl="0">
            <a:defRPr sz="1000"/>
          </a:pPr>
          <a:endParaRPr lang="de-CH" sz="1000" b="1" i="0" u="none" strike="noStrike" baseline="0">
            <a:solidFill>
              <a:srgbClr val="000000"/>
            </a:solidFill>
            <a:latin typeface="Arial"/>
            <a:cs typeface="Arial"/>
          </a:endParaRPr>
        </a:p>
        <a:p>
          <a:pPr algn="l" rtl="0">
            <a:defRPr sz="1000"/>
          </a:pPr>
          <a:endParaRPr lang="de-CH" sz="1000" b="0" i="0" u="none" strike="noStrike" baseline="0">
            <a:solidFill>
              <a:srgbClr val="000000"/>
            </a:solidFill>
            <a:latin typeface="Arial"/>
            <a:cs typeface="Arial"/>
          </a:endParaRPr>
        </a:p>
        <a:p>
          <a:pPr algn="l" rtl="0">
            <a:defRPr sz="1000"/>
          </a:pPr>
          <a:endParaRPr lang="de-CH" sz="1000" b="0" i="0" u="none" strike="noStrike" baseline="0">
            <a:solidFill>
              <a:srgbClr val="000000"/>
            </a:solidFill>
            <a:latin typeface="Arial"/>
            <a:cs typeface="Arial"/>
          </a:endParaRPr>
        </a:p>
      </xdr:txBody>
    </xdr:sp>
    <xdr:clientData/>
  </xdr:twoCellAnchor>
  <xdr:twoCellAnchor>
    <xdr:from>
      <xdr:col>0</xdr:col>
      <xdr:colOff>0</xdr:colOff>
      <xdr:row>28</xdr:row>
      <xdr:rowOff>28575</xdr:rowOff>
    </xdr:from>
    <xdr:to>
      <xdr:col>1</xdr:col>
      <xdr:colOff>5276850</xdr:colOff>
      <xdr:row>35</xdr:row>
      <xdr:rowOff>0</xdr:rowOff>
    </xdr:to>
    <xdr:sp macro="" textlink="">
      <xdr:nvSpPr>
        <xdr:cNvPr id="3076" name="Text Box 4">
          <a:extLst>
            <a:ext uri="{FF2B5EF4-FFF2-40B4-BE49-F238E27FC236}">
              <a16:creationId xmlns:a16="http://schemas.microsoft.com/office/drawing/2014/main" id="{00000000-0008-0000-0200-0000040C0000}"/>
            </a:ext>
          </a:extLst>
        </xdr:cNvPr>
        <xdr:cNvSpPr txBox="1">
          <a:spLocks noChangeArrowheads="1"/>
        </xdr:cNvSpPr>
      </xdr:nvSpPr>
      <xdr:spPr bwMode="auto">
        <a:xfrm>
          <a:off x="0" y="4600575"/>
          <a:ext cx="5629275" cy="11049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CH" sz="1050" b="1" i="0" u="none" strike="noStrike" baseline="0">
              <a:solidFill>
                <a:srgbClr val="000000"/>
              </a:solidFill>
              <a:latin typeface="+mn-lt"/>
              <a:cs typeface="Arial"/>
            </a:rPr>
            <a:t>1.Y Berichte (RPK etc.)</a:t>
          </a:r>
        </a:p>
        <a:p>
          <a:pPr algn="l" rtl="0">
            <a:defRPr sz="1000"/>
          </a:pPr>
          <a:endParaRPr lang="de-CH" sz="1000" b="1" i="0" u="none" strike="noStrike" baseline="0">
            <a:solidFill>
              <a:srgbClr val="000000"/>
            </a:solidFill>
            <a:latin typeface="Arial"/>
            <a:cs typeface="Arial"/>
          </a:endParaRPr>
        </a:p>
        <a:p>
          <a:pPr algn="l" rtl="0">
            <a:defRPr sz="1000"/>
          </a:pPr>
          <a:endParaRPr lang="de-CH" sz="1000" b="0" i="0" u="none" strike="noStrike" baseline="0">
            <a:solidFill>
              <a:srgbClr val="000000"/>
            </a:solidFill>
            <a:latin typeface="Arial"/>
            <a:cs typeface="Arial"/>
          </a:endParaRPr>
        </a:p>
        <a:p>
          <a:pPr algn="l" rtl="0">
            <a:defRPr sz="1000"/>
          </a:pPr>
          <a:endParaRPr lang="de-CH" sz="10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xdr:row>
      <xdr:rowOff>19050</xdr:rowOff>
    </xdr:from>
    <xdr:to>
      <xdr:col>8</xdr:col>
      <xdr:colOff>0</xdr:colOff>
      <xdr:row>71</xdr:row>
      <xdr:rowOff>0</xdr:rowOff>
    </xdr:to>
    <xdr:sp macro="" textlink="">
      <xdr:nvSpPr>
        <xdr:cNvPr id="2049" name="Text Box 1">
          <a:extLst>
            <a:ext uri="{FF2B5EF4-FFF2-40B4-BE49-F238E27FC236}">
              <a16:creationId xmlns:a16="http://schemas.microsoft.com/office/drawing/2014/main" id="{00000000-0008-0000-0600-000001080000}"/>
            </a:ext>
          </a:extLst>
        </xdr:cNvPr>
        <xdr:cNvSpPr txBox="1">
          <a:spLocks noChangeArrowheads="1"/>
        </xdr:cNvSpPr>
      </xdr:nvSpPr>
      <xdr:spPr bwMode="auto">
        <a:xfrm>
          <a:off x="28575" y="381000"/>
          <a:ext cx="5695950" cy="111537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de-CH" sz="1200" b="1" i="0" u="none" strike="noStrike" baseline="0">
              <a:solidFill>
                <a:srgbClr val="000000"/>
              </a:solidFill>
              <a:latin typeface="+mn-lt"/>
              <a:cs typeface="Arial"/>
            </a:rPr>
            <a:t>6.1 Grundsätze zur Rechnung</a:t>
          </a:r>
        </a:p>
        <a:p>
          <a:pPr algn="l" rtl="0">
            <a:defRPr sz="1000"/>
          </a:pPr>
          <a:endParaRPr lang="de-CH" sz="1200" b="1" i="0" u="none" strike="noStrike" baseline="0">
            <a:solidFill>
              <a:srgbClr val="000000"/>
            </a:solidFill>
            <a:latin typeface="+mn-lt"/>
            <a:cs typeface="Arial"/>
          </a:endParaRPr>
        </a:p>
        <a:p>
          <a:pPr algn="l" rtl="0">
            <a:defRPr sz="1000"/>
          </a:pPr>
          <a:r>
            <a:rPr lang="de-CH" sz="1200" b="1" i="0" u="none" strike="noStrike" baseline="0">
              <a:solidFill>
                <a:srgbClr val="000000"/>
              </a:solidFill>
              <a:latin typeface="+mn-lt"/>
              <a:cs typeface="Arial"/>
            </a:rPr>
            <a:t>6.1.1 Angewendetes Regelwerk</a:t>
          </a:r>
          <a:endParaRPr lang="de-CH" sz="1200" b="0" i="0" u="none" strike="noStrike" baseline="0">
            <a:solidFill>
              <a:srgbClr val="000000"/>
            </a:solidFill>
            <a:latin typeface="+mn-lt"/>
            <a:cs typeface="Arial"/>
          </a:endParaRPr>
        </a:p>
        <a:p>
          <a:pPr algn="l" rtl="0">
            <a:defRPr sz="1000"/>
          </a:pPr>
          <a:r>
            <a:rPr lang="de-CH" sz="1050" b="0" i="0" u="none" strike="noStrike" baseline="0">
              <a:solidFill>
                <a:srgbClr val="000000"/>
              </a:solidFill>
              <a:latin typeface="+mn-lt"/>
              <a:cs typeface="Arial"/>
            </a:rPr>
            <a:t>Die Jahresrechnung der Gemeinde xxx ist in Übereinstimmung mit dem Reglement über das Rechnungswesen der Einwohnergemeinden (RRG; RB 3.2115) und den entsprechenden Weisungen der Finanzdirektion erstellt worden. Diese beziehen sich auf das Handbuch Harmonisiertes</a:t>
          </a:r>
        </a:p>
        <a:p>
          <a:pPr algn="l" rtl="0">
            <a:defRPr sz="1000"/>
          </a:pPr>
          <a:r>
            <a:rPr lang="de-CH" sz="1050" b="0" i="0" u="none" strike="noStrike" baseline="0">
              <a:solidFill>
                <a:srgbClr val="000000"/>
              </a:solidFill>
              <a:latin typeface="+mn-lt"/>
              <a:cs typeface="Arial"/>
            </a:rPr>
            <a:t>Rechnungslegungsmodell für die Kantone und Gemeinden, HRM2, herausgegeben von</a:t>
          </a:r>
        </a:p>
        <a:p>
          <a:pPr algn="l" rtl="0">
            <a:defRPr sz="1000"/>
          </a:pPr>
          <a:r>
            <a:rPr lang="de-CH" sz="1050" b="0" i="0" u="none" strike="noStrike" baseline="0">
              <a:solidFill>
                <a:srgbClr val="000000"/>
              </a:solidFill>
              <a:latin typeface="+mn-lt"/>
              <a:cs typeface="Arial"/>
            </a:rPr>
            <a:t>der Konferenz der Kantonalen Finanzdirektoren.</a:t>
          </a:r>
        </a:p>
        <a:p>
          <a:pPr algn="l" rtl="0">
            <a:defRPr sz="1000"/>
          </a:pPr>
          <a:endParaRPr lang="de-CH" sz="1000" b="0" i="0" u="none" strike="noStrike" baseline="0">
            <a:solidFill>
              <a:srgbClr val="000000"/>
            </a:solidFill>
            <a:latin typeface="+mn-lt"/>
            <a:cs typeface="Arial"/>
          </a:endParaRPr>
        </a:p>
        <a:p>
          <a:pPr algn="l" rtl="0">
            <a:defRPr sz="1000"/>
          </a:pPr>
          <a:r>
            <a:rPr lang="de-CH" sz="1200" b="1" i="0" u="none" strike="noStrike" baseline="0">
              <a:solidFill>
                <a:srgbClr val="000000"/>
              </a:solidFill>
              <a:latin typeface="+mn-lt"/>
              <a:cs typeface="Arial"/>
            </a:rPr>
            <a:t>6.1.2 Rechnungslegungsgrundsätze</a:t>
          </a:r>
          <a:endParaRPr lang="de-CH" sz="1200" b="0" i="0" u="none" strike="noStrike" baseline="0">
            <a:solidFill>
              <a:srgbClr val="000000"/>
            </a:solidFill>
            <a:latin typeface="+mn-lt"/>
            <a:cs typeface="Arial"/>
          </a:endParaRPr>
        </a:p>
        <a:p>
          <a:pPr algn="l" rtl="0">
            <a:defRPr sz="1000"/>
          </a:pPr>
          <a:r>
            <a:rPr lang="de-CH" sz="1050" b="0" i="0" u="none" strike="noStrike" baseline="0">
              <a:solidFill>
                <a:srgbClr val="000000"/>
              </a:solidFill>
              <a:latin typeface="+mn-lt"/>
              <a:cs typeface="Arial"/>
            </a:rPr>
            <a:t>Die Rechnungslegung richtet sich nach den Grundsätzen der Bruttodarstellung, der Periodenabgrenzung, der Fortführung, der Wesentlichkeit, der Verständlichkeit, der Zuverlässigkeit, der Vergleichbarkeit und der Stetigkeit gemäss Art. 44 RRG.</a:t>
          </a:r>
        </a:p>
        <a:p>
          <a:pPr algn="l" rtl="0">
            <a:defRPr sz="1000"/>
          </a:pPr>
          <a:endParaRPr lang="de-CH" sz="1000" b="0" i="0" u="none" strike="noStrike" baseline="0">
            <a:solidFill>
              <a:srgbClr val="000000"/>
            </a:solidFill>
            <a:latin typeface="+mn-lt"/>
            <a:cs typeface="Arial"/>
          </a:endParaRPr>
        </a:p>
        <a:p>
          <a:pPr algn="l" rtl="0">
            <a:defRPr sz="1000"/>
          </a:pPr>
          <a:r>
            <a:rPr lang="de-CH" sz="1200" b="1" i="0" u="none" strike="noStrike" baseline="0">
              <a:solidFill>
                <a:srgbClr val="000000"/>
              </a:solidFill>
              <a:latin typeface="+mn-lt"/>
              <a:cs typeface="Arial"/>
            </a:rPr>
            <a:t>6.1.3 Bilanzierungs- und Bewertungsgrundsätze</a:t>
          </a:r>
          <a:endParaRPr lang="de-CH" sz="1200" b="0" i="0" u="none" strike="noStrike" baseline="0">
            <a:solidFill>
              <a:srgbClr val="000000"/>
            </a:solidFill>
            <a:latin typeface="+mn-lt"/>
            <a:cs typeface="Arial"/>
          </a:endParaRPr>
        </a:p>
        <a:p>
          <a:pPr algn="l" rtl="0">
            <a:defRPr sz="1000"/>
          </a:pPr>
          <a:r>
            <a:rPr lang="de-CH" sz="1050" b="0" i="0" u="none" strike="noStrike" baseline="0">
              <a:solidFill>
                <a:srgbClr val="000000"/>
              </a:solidFill>
              <a:latin typeface="+mn-lt"/>
              <a:cs typeface="Arial"/>
            </a:rPr>
            <a:t>Grundsätzlich richten sich die Bilanzierungs- und Bewertungsgrundsätze nach dem</a:t>
          </a:r>
        </a:p>
        <a:p>
          <a:pPr algn="l" rtl="0">
            <a:defRPr sz="1000"/>
          </a:pPr>
          <a:r>
            <a:rPr lang="de-CH" sz="1050" b="0" i="0" u="none" strike="noStrike" baseline="0">
              <a:solidFill>
                <a:srgbClr val="000000"/>
              </a:solidFill>
              <a:latin typeface="+mn-lt"/>
              <a:cs typeface="Arial"/>
            </a:rPr>
            <a:t>Handbuch Harmonisiertes Rechnungslegungsmodell für die Kantone und Gemeinden, HRM2,</a:t>
          </a:r>
        </a:p>
        <a:p>
          <a:pPr algn="l" rtl="0">
            <a:defRPr sz="1000"/>
          </a:pPr>
          <a:r>
            <a:rPr lang="de-CH" sz="1050" b="0" i="0" u="none" strike="noStrike" baseline="0">
              <a:solidFill>
                <a:srgbClr val="000000"/>
              </a:solidFill>
              <a:latin typeface="+mn-lt"/>
              <a:cs typeface="Arial"/>
            </a:rPr>
            <a:t>herausgegeben von der Konferenz der Kantonalen Finanzdirektoren.</a:t>
          </a:r>
        </a:p>
        <a:p>
          <a:pPr algn="l" rtl="0">
            <a:defRPr sz="1000"/>
          </a:pPr>
          <a:endParaRPr lang="de-CH" sz="1050" b="0" i="0" u="none" strike="noStrike" baseline="0">
            <a:solidFill>
              <a:srgbClr val="000000"/>
            </a:solidFill>
            <a:latin typeface="+mn-lt"/>
            <a:cs typeface="Arial"/>
          </a:endParaRPr>
        </a:p>
        <a:p>
          <a:pPr algn="l" rtl="0">
            <a:defRPr sz="1000"/>
          </a:pPr>
          <a:r>
            <a:rPr lang="de-CH" sz="1050" b="0" i="0" u="none" strike="noStrike" baseline="0">
              <a:solidFill>
                <a:srgbClr val="000000"/>
              </a:solidFill>
              <a:latin typeface="+mn-lt"/>
              <a:cs typeface="Arial"/>
            </a:rPr>
            <a:t>Vermögenswerte im </a:t>
          </a:r>
          <a:r>
            <a:rPr lang="de-CH" sz="1050" b="1" i="0" u="none" strike="noStrike" baseline="0">
              <a:solidFill>
                <a:srgbClr val="000000"/>
              </a:solidFill>
              <a:latin typeface="+mn-lt"/>
              <a:cs typeface="Arial"/>
            </a:rPr>
            <a:t>Finanzvermögen</a:t>
          </a:r>
          <a:r>
            <a:rPr lang="de-CH" sz="1050" b="0" i="0" u="none" strike="noStrike" baseline="0">
              <a:solidFill>
                <a:srgbClr val="000000"/>
              </a:solidFill>
              <a:latin typeface="+mn-lt"/>
              <a:cs typeface="Arial"/>
            </a:rPr>
            <a:t> werden bilanziert, wenn sie einen künftigen wirtschaft-lichen Nutzen erbringen und ihr Wert verlässlich ermittelt werden kann.</a:t>
          </a:r>
        </a:p>
        <a:p>
          <a:pPr algn="l" rtl="0">
            <a:defRPr sz="1000"/>
          </a:pPr>
          <a:endParaRPr lang="de-CH" sz="1050" b="0" i="0" u="none" strike="noStrike" baseline="0">
            <a:solidFill>
              <a:srgbClr val="000000"/>
            </a:solidFill>
            <a:latin typeface="+mn-lt"/>
            <a:cs typeface="Arial"/>
          </a:endParaRPr>
        </a:p>
        <a:p>
          <a:pPr algn="l" rtl="0">
            <a:defRPr sz="1000"/>
          </a:pPr>
          <a:r>
            <a:rPr lang="de-CH" sz="1050" b="0" i="0" u="none" strike="noStrike" baseline="0">
              <a:solidFill>
                <a:srgbClr val="000000"/>
              </a:solidFill>
              <a:latin typeface="+mn-lt"/>
              <a:cs typeface="Arial"/>
            </a:rPr>
            <a:t>Vermögenswerte im </a:t>
          </a:r>
          <a:r>
            <a:rPr lang="de-CH" sz="1050" b="1" i="0" u="none" strike="noStrike" baseline="0">
              <a:solidFill>
                <a:srgbClr val="000000"/>
              </a:solidFill>
              <a:latin typeface="+mn-lt"/>
              <a:cs typeface="Arial"/>
            </a:rPr>
            <a:t>Verwaltungsvermögen</a:t>
          </a:r>
          <a:r>
            <a:rPr lang="de-CH" sz="1050" b="0" i="0" u="none" strike="noStrike" baseline="0">
              <a:solidFill>
                <a:srgbClr val="000000"/>
              </a:solidFill>
              <a:latin typeface="+mn-lt"/>
              <a:cs typeface="Arial"/>
            </a:rPr>
            <a:t> werden bilanziert, wenn sie zukünftige Vermögenszuflüsse bewirken oder einen mehrjährigen öffentlichen Nutzen aufweisen und ihr Wert verlässlich ermittelt werden kann.</a:t>
          </a:r>
        </a:p>
        <a:p>
          <a:pPr algn="l" rtl="0">
            <a:defRPr sz="1000"/>
          </a:pPr>
          <a:endParaRPr lang="de-CH" sz="1050" b="1" i="0" u="none" strike="noStrike" baseline="0">
            <a:solidFill>
              <a:srgbClr val="000000"/>
            </a:solidFill>
            <a:latin typeface="+mn-lt"/>
            <a:cs typeface="Arial"/>
          </a:endParaRPr>
        </a:p>
        <a:p>
          <a:pPr algn="l" rtl="0">
            <a:defRPr sz="1000"/>
          </a:pPr>
          <a:r>
            <a:rPr lang="de-CH" sz="1050" b="1" i="0" u="none" strike="noStrike" baseline="0">
              <a:solidFill>
                <a:srgbClr val="000000"/>
              </a:solidFill>
              <a:latin typeface="+mn-lt"/>
              <a:cs typeface="Arial"/>
            </a:rPr>
            <a:t>Verpflichtungen</a:t>
          </a:r>
          <a:r>
            <a:rPr lang="de-CH" sz="1050" b="0" i="0" u="none" strike="noStrike" baseline="0">
              <a:solidFill>
                <a:srgbClr val="000000"/>
              </a:solidFill>
              <a:latin typeface="+mn-lt"/>
              <a:cs typeface="Arial"/>
            </a:rPr>
            <a:t> werden bilanziert, wenn ihre Erfüllung voraussichtlich zu einem Mittelabfluss führen wird und ihr Wert verlässlich ermittelt werden kann.</a:t>
          </a:r>
        </a:p>
        <a:p>
          <a:pPr algn="l" rtl="0">
            <a:defRPr sz="1000"/>
          </a:pPr>
          <a:endParaRPr lang="de-CH" sz="1050" b="0" i="0" u="none" strike="noStrike" baseline="0">
            <a:solidFill>
              <a:srgbClr val="000000"/>
            </a:solidFill>
            <a:latin typeface="+mn-lt"/>
            <a:cs typeface="Arial"/>
          </a:endParaRPr>
        </a:p>
        <a:p>
          <a:pPr algn="l" rtl="0">
            <a:defRPr sz="1000"/>
          </a:pPr>
          <a:r>
            <a:rPr lang="de-CH" sz="1050" b="1" i="0" u="none" strike="noStrike" baseline="0">
              <a:solidFill>
                <a:srgbClr val="000000"/>
              </a:solidFill>
              <a:latin typeface="+mn-lt"/>
              <a:cs typeface="Arial"/>
            </a:rPr>
            <a:t>Rückstellungen</a:t>
          </a:r>
          <a:r>
            <a:rPr lang="de-CH" sz="1050" b="0" i="0" u="none" strike="noStrike" baseline="0">
              <a:solidFill>
                <a:srgbClr val="000000"/>
              </a:solidFill>
              <a:latin typeface="+mn-lt"/>
              <a:cs typeface="Arial"/>
            </a:rPr>
            <a:t> sind Bestandteil des Fremdkapitals. Sie werden gebildet für bestehende Verpflichtungen, bei denen der Zeitpunkt der Erfüllung oder die Höhe des künftigen Mittelabflusses mit Unsicherheiten behaftet sind.</a:t>
          </a:r>
        </a:p>
        <a:p>
          <a:pPr algn="l" rtl="0">
            <a:defRPr sz="1000"/>
          </a:pPr>
          <a:endParaRPr lang="de-CH" sz="1050" b="0" i="0" u="none" strike="noStrike" baseline="0">
            <a:solidFill>
              <a:srgbClr val="000000"/>
            </a:solidFill>
            <a:latin typeface="+mn-lt"/>
            <a:cs typeface="Arial"/>
          </a:endParaRPr>
        </a:p>
        <a:p>
          <a:pPr algn="l" rtl="0">
            <a:defRPr sz="1000"/>
          </a:pPr>
          <a:r>
            <a:rPr lang="de-CH" sz="1050" b="0" i="0" u="none" strike="noStrike" baseline="0">
              <a:solidFill>
                <a:srgbClr val="000000"/>
              </a:solidFill>
              <a:latin typeface="+mn-lt"/>
              <a:cs typeface="Arial"/>
            </a:rPr>
            <a:t>Das </a:t>
          </a:r>
          <a:r>
            <a:rPr lang="de-CH" sz="1050" b="1" i="0" u="none" strike="noStrike" baseline="0">
              <a:solidFill>
                <a:srgbClr val="000000"/>
              </a:solidFill>
              <a:latin typeface="+mn-lt"/>
              <a:cs typeface="Arial"/>
            </a:rPr>
            <a:t>Fremdkapital</a:t>
          </a:r>
          <a:r>
            <a:rPr lang="de-CH" sz="1050" b="0" i="0" u="none" strike="noStrike" baseline="0">
              <a:solidFill>
                <a:srgbClr val="000000"/>
              </a:solidFill>
              <a:latin typeface="+mn-lt"/>
              <a:cs typeface="Arial"/>
            </a:rPr>
            <a:t> wird zum Nominalwert bewertet.</a:t>
          </a:r>
        </a:p>
        <a:p>
          <a:pPr algn="l" rtl="0">
            <a:defRPr sz="1000"/>
          </a:pPr>
          <a:endParaRPr lang="de-CH" sz="1050" b="0" i="0" u="none" strike="noStrike" baseline="0">
            <a:solidFill>
              <a:srgbClr val="000000"/>
            </a:solidFill>
            <a:latin typeface="+mn-lt"/>
            <a:cs typeface="Arial"/>
          </a:endParaRPr>
        </a:p>
        <a:p>
          <a:pPr algn="l" rtl="0">
            <a:defRPr sz="1000"/>
          </a:pPr>
          <a:r>
            <a:rPr lang="de-CH" sz="1050" b="1" i="0" u="none" strike="noStrike" baseline="0">
              <a:solidFill>
                <a:srgbClr val="000000"/>
              </a:solidFill>
              <a:latin typeface="+mn-lt"/>
              <a:cs typeface="Arial"/>
            </a:rPr>
            <a:t>Anlagen im Finanzvermögen</a:t>
          </a:r>
          <a:r>
            <a:rPr lang="de-CH" sz="1050" b="0" i="0" u="none" strike="noStrike" baseline="0">
              <a:solidFill>
                <a:srgbClr val="000000"/>
              </a:solidFill>
              <a:latin typeface="+mn-lt"/>
              <a:cs typeface="Arial"/>
            </a:rPr>
            <a:t> werden bei erstmaliger Bilanzierung zu Anschaffungskosten bilanziert. Entsteht kein Aufwand, wird zu Verkehrswerten zum Zeitpunkt des Zugangs bilanziert. Folgebewertungen erfolgen zum Verkehrswert am Bilanzierungsstichtag, wobei eine systematische Neubewertung der Finanzanlagen jährlich, der übrigen Anlagen periodisch, d. h. mindestens alle 10 Jahre stattfindet.</a:t>
          </a:r>
        </a:p>
        <a:p>
          <a:pPr algn="l" rtl="0">
            <a:defRPr sz="1000"/>
          </a:pPr>
          <a:endParaRPr lang="de-CH" sz="1050" b="0" i="0" u="none" strike="noStrike" baseline="0">
            <a:solidFill>
              <a:srgbClr val="000000"/>
            </a:solidFill>
            <a:latin typeface="+mn-lt"/>
            <a:cs typeface="Arial"/>
          </a:endParaRPr>
        </a:p>
        <a:p>
          <a:pPr algn="l" rtl="0">
            <a:defRPr sz="1000"/>
          </a:pPr>
          <a:r>
            <a:rPr lang="de-CH" sz="1050" b="1" i="0" u="none" strike="noStrike" baseline="0">
              <a:solidFill>
                <a:srgbClr val="000000"/>
              </a:solidFill>
              <a:latin typeface="+mn-lt"/>
              <a:cs typeface="Arial"/>
            </a:rPr>
            <a:t>Anlagen im Verwaltungsvermögen</a:t>
          </a:r>
          <a:r>
            <a:rPr lang="de-CH" sz="1050" b="0" i="0" u="none" strike="noStrike" baseline="0">
              <a:solidFill>
                <a:srgbClr val="000000"/>
              </a:solidFill>
              <a:latin typeface="+mn-lt"/>
              <a:cs typeface="Arial"/>
            </a:rPr>
            <a:t> werden zu Anschaffungs- bzw. Herstellkosten bilanziert. </a:t>
          </a:r>
        </a:p>
        <a:p>
          <a:pPr algn="l" rtl="0">
            <a:defRPr sz="1000"/>
          </a:pPr>
          <a:endParaRPr lang="de-CH" sz="1050" b="0" i="0" u="none" strike="noStrike" baseline="0">
            <a:solidFill>
              <a:srgbClr val="000000"/>
            </a:solidFill>
            <a:latin typeface="+mn-lt"/>
            <a:cs typeface="Arial"/>
          </a:endParaRPr>
        </a:p>
        <a:p>
          <a:pPr algn="l" rtl="0">
            <a:defRPr sz="1000"/>
          </a:pPr>
          <a:r>
            <a:rPr lang="de-CH" sz="1050" b="0" i="0" u="none" strike="noStrike" baseline="0">
              <a:solidFill>
                <a:srgbClr val="000000"/>
              </a:solidFill>
              <a:latin typeface="+mn-lt"/>
              <a:cs typeface="Arial"/>
            </a:rPr>
            <a:t>Anlagen des Verwaltungsvermögens, die durch Nutzung einem Wertverzehr unterliegen, werden ordentlich je Anlagekategorie </a:t>
          </a:r>
          <a:r>
            <a:rPr lang="de-CH" sz="1050" b="1" i="0" u="none" strike="noStrike" baseline="0">
              <a:solidFill>
                <a:srgbClr val="000000"/>
              </a:solidFill>
              <a:latin typeface="+mn-lt"/>
              <a:cs typeface="Arial"/>
            </a:rPr>
            <a:t>degressiv</a:t>
          </a:r>
          <a:r>
            <a:rPr lang="de-CH" sz="1050" b="0" i="0" u="none" strike="noStrike" baseline="0">
              <a:solidFill>
                <a:srgbClr val="000000"/>
              </a:solidFill>
              <a:latin typeface="+mn-lt"/>
              <a:cs typeface="Arial"/>
            </a:rPr>
            <a:t> vom Restbuchwert </a:t>
          </a:r>
          <a:r>
            <a:rPr lang="de-CH" sz="1050" b="1" i="0" u="none" strike="noStrike" baseline="0">
              <a:solidFill>
                <a:srgbClr val="000000"/>
              </a:solidFill>
              <a:latin typeface="+mn-lt"/>
              <a:cs typeface="Arial"/>
            </a:rPr>
            <a:t>abgeschrieben</a:t>
          </a:r>
          <a:r>
            <a:rPr lang="de-CH" sz="1050" b="0" i="0" u="none" strike="noStrike" baseline="0">
              <a:solidFill>
                <a:srgbClr val="000000"/>
              </a:solidFill>
              <a:latin typeface="+mn-lt"/>
              <a:cs typeface="Arial"/>
            </a:rPr>
            <a:t>. Die jährlichen Abschreibungssätze auf dem Restbuchwert sind im Anlagespiegel. Auf die Führung einer Anlagebuchhaltung wird verzichtet.</a:t>
          </a:r>
        </a:p>
        <a:p>
          <a:pPr algn="l" rtl="0">
            <a:defRPr sz="1000"/>
          </a:pPr>
          <a:endParaRPr lang="de-CH" sz="1050" b="0" i="0" u="none" strike="noStrike" baseline="0">
            <a:solidFill>
              <a:srgbClr val="000000"/>
            </a:solidFill>
            <a:latin typeface="+mn-lt"/>
            <a:cs typeface="Arial"/>
          </a:endParaRPr>
        </a:p>
        <a:p>
          <a:pPr algn="l" rtl="0">
            <a:defRPr sz="1000"/>
          </a:pPr>
          <a:r>
            <a:rPr lang="de-CH" sz="1050" b="1" i="0" u="none" strike="noStrike" baseline="0">
              <a:solidFill>
                <a:srgbClr val="000000"/>
              </a:solidFill>
              <a:latin typeface="+mn-lt"/>
              <a:cs typeface="Arial"/>
            </a:rPr>
            <a:t>Zusätzliche Abschreibungen</a:t>
          </a:r>
          <a:r>
            <a:rPr lang="de-CH" sz="1050" b="0" i="0" u="none" strike="noStrike" baseline="0">
              <a:solidFill>
                <a:srgbClr val="000000"/>
              </a:solidFill>
              <a:latin typeface="+mn-lt"/>
              <a:cs typeface="Arial"/>
            </a:rPr>
            <a:t> auf dem Verwaltungsvermögen sind zulässig, soweit kein Bilanzfehlbetrag vorhanden ist. Sie werden im ausserordentlichen Aufwand verbucht.</a:t>
          </a:r>
        </a:p>
        <a:p>
          <a:pPr algn="l" rtl="0">
            <a:defRPr sz="1000"/>
          </a:pPr>
          <a:endParaRPr lang="de-CH" sz="1050" b="0" i="0" u="none" strike="noStrike" baseline="0">
            <a:solidFill>
              <a:srgbClr val="000000"/>
            </a:solidFill>
            <a:latin typeface="+mn-lt"/>
            <a:cs typeface="Arial"/>
          </a:endParaRPr>
        </a:p>
        <a:p>
          <a:pPr algn="l" rtl="0">
            <a:defRPr sz="1000"/>
          </a:pPr>
          <a:r>
            <a:rPr lang="de-CH" sz="1050" b="0" i="0" u="none" strike="noStrike" baseline="0">
              <a:solidFill>
                <a:srgbClr val="000000"/>
              </a:solidFill>
              <a:latin typeface="+mn-lt"/>
              <a:cs typeface="Arial"/>
            </a:rPr>
            <a:t>Die </a:t>
          </a:r>
          <a:r>
            <a:rPr lang="de-CH" sz="1050" b="1" i="0" u="none" strike="noStrike" baseline="0">
              <a:solidFill>
                <a:srgbClr val="000000"/>
              </a:solidFill>
              <a:latin typeface="+mn-lt"/>
              <a:cs typeface="Arial"/>
            </a:rPr>
            <a:t>Aktivierungsgrenze </a:t>
          </a:r>
          <a:r>
            <a:rPr lang="de-CH" sz="1050" b="0" i="0" u="none" strike="noStrike" baseline="0">
              <a:solidFill>
                <a:srgbClr val="000000"/>
              </a:solidFill>
              <a:latin typeface="+mn-lt"/>
              <a:cs typeface="Arial"/>
            </a:rPr>
            <a:t>beträgt </a:t>
          </a:r>
          <a:r>
            <a:rPr lang="de-CH" sz="1050" b="0" i="0" u="none" strike="noStrike" baseline="0">
              <a:solidFill>
                <a:srgbClr val="FF0000"/>
              </a:solidFill>
              <a:latin typeface="+mn-lt"/>
              <a:cs typeface="Arial"/>
            </a:rPr>
            <a:t>CHF XX'XXXX   (vgl. Art. 48 RRE)</a:t>
          </a:r>
          <a:endParaRPr lang="de-CH" sz="1050" b="0" i="0" u="none" strike="noStrike" baseline="0">
            <a:solidFill>
              <a:srgbClr val="000000"/>
            </a:solidFill>
            <a:latin typeface="+mn-lt"/>
            <a:cs typeface="Arial"/>
          </a:endParaRPr>
        </a:p>
        <a:p>
          <a:pPr algn="l" rtl="0">
            <a:defRPr sz="1000"/>
          </a:pPr>
          <a:endParaRPr lang="de-CH" sz="1050" b="0" i="0" u="none" strike="noStrike" baseline="0">
            <a:solidFill>
              <a:srgbClr val="000000"/>
            </a:solidFill>
            <a:latin typeface="+mn-lt"/>
            <a:cs typeface="Arial"/>
          </a:endParaRPr>
        </a:p>
        <a:p>
          <a:pPr algn="l" rtl="0">
            <a:defRPr sz="1000"/>
          </a:pPr>
          <a:endParaRPr lang="de-CH" sz="1000" b="0" i="0" u="none" strike="noStrike" baseline="0">
            <a:solidFill>
              <a:srgbClr val="000000"/>
            </a:solidFill>
            <a:latin typeface="+mn-lt"/>
            <a:cs typeface="Arial"/>
          </a:endParaRPr>
        </a:p>
        <a:p>
          <a:pPr algn="l" rtl="0">
            <a:defRPr sz="1000"/>
          </a:pPr>
          <a:r>
            <a:rPr lang="de-CH" sz="1200" b="1" i="0" u="none" strike="noStrike" baseline="0">
              <a:solidFill>
                <a:srgbClr val="000000"/>
              </a:solidFill>
              <a:latin typeface="+mn-lt"/>
              <a:cs typeface="Arial"/>
            </a:rPr>
            <a:t>6.1.4 Abweichungen von HRM2:</a:t>
          </a:r>
          <a:endParaRPr lang="de-CH" sz="1200" b="0" i="0" u="none" strike="noStrike" baseline="0">
            <a:solidFill>
              <a:srgbClr val="000000"/>
            </a:solidFill>
            <a:latin typeface="+mn-lt"/>
            <a:cs typeface="Arial"/>
          </a:endParaRPr>
        </a:p>
        <a:p>
          <a:pPr algn="l" rtl="0">
            <a:defRPr sz="1000"/>
          </a:pPr>
          <a:r>
            <a:rPr lang="de-CH" sz="1050" b="0" i="0" u="none" strike="noStrike" baseline="0">
              <a:solidFill>
                <a:srgbClr val="000000"/>
              </a:solidFill>
              <a:latin typeface="+mn-lt"/>
              <a:cs typeface="Arial"/>
            </a:rPr>
            <a:t>Gegenüber dem Handbuch HRM2  wird bezüglich Buchführung und Rechnungslegung in folgenden Punkten abgewichen:</a:t>
          </a:r>
        </a:p>
        <a:p>
          <a:pPr algn="l" rtl="0">
            <a:defRPr sz="1000"/>
          </a:pPr>
          <a:endParaRPr lang="de-CH" sz="1050" b="0" i="0" u="none" strike="noStrike" baseline="0">
            <a:solidFill>
              <a:srgbClr val="000000"/>
            </a:solidFill>
            <a:latin typeface="+mn-lt"/>
            <a:cs typeface="Arial"/>
          </a:endParaRPr>
        </a:p>
        <a:p>
          <a:pPr algn="l" rtl="0">
            <a:defRPr sz="1000"/>
          </a:pPr>
          <a:r>
            <a:rPr lang="de-CH" sz="1050" b="0" i="0" u="none" strike="noStrike" baseline="0">
              <a:solidFill>
                <a:srgbClr val="000000"/>
              </a:solidFill>
              <a:latin typeface="+mn-lt"/>
              <a:cs typeface="Arial"/>
            </a:rPr>
            <a:t>Es wird keine Anlagenbuchhaltung geführt. Im Anlagenspiegel können folglich auch keine kumulierten Anschaffungswerte und Wertberichtigungen ausgewiesen werden.</a:t>
          </a:r>
        </a:p>
        <a:p>
          <a:pPr algn="l" rtl="0">
            <a:defRPr sz="1000"/>
          </a:pPr>
          <a:endParaRPr lang="de-CH" sz="1050" b="0" i="0" u="none" strike="noStrike" baseline="0">
            <a:solidFill>
              <a:srgbClr val="000000"/>
            </a:solidFill>
            <a:latin typeface="+mn-lt"/>
            <a:cs typeface="Arial"/>
          </a:endParaRPr>
        </a:p>
        <a:p>
          <a:pPr algn="l" rtl="0">
            <a:defRPr sz="1000"/>
          </a:pPr>
          <a:r>
            <a:rPr lang="de-CH" sz="1050" b="0" i="0" u="none" strike="noStrike" baseline="0">
              <a:solidFill>
                <a:srgbClr val="000000"/>
              </a:solidFill>
              <a:latin typeface="+mn-lt"/>
              <a:cs typeface="Arial"/>
            </a:rPr>
            <a:t>Für die gebührenfinanzierten Bereiche (Ver- und Entsorgungsbereiche, Heime etc.) werden die Abschreibungen gemäss der Weisung Nr. XY vom XX. XX.2010 der Finanzdirektion linear vom Anschaffungswert vorgenommen. Für diese Bereiche wird eine Anlagenbuchhaltung geführt.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14</xdr:row>
      <xdr:rowOff>28575</xdr:rowOff>
    </xdr:from>
    <xdr:to>
      <xdr:col>7</xdr:col>
      <xdr:colOff>19050</xdr:colOff>
      <xdr:row>31</xdr:row>
      <xdr:rowOff>152400</xdr:rowOff>
    </xdr:to>
    <xdr:sp macro="" textlink="">
      <xdr:nvSpPr>
        <xdr:cNvPr id="1025" name="Text Box 1">
          <a:extLst>
            <a:ext uri="{FF2B5EF4-FFF2-40B4-BE49-F238E27FC236}">
              <a16:creationId xmlns:a16="http://schemas.microsoft.com/office/drawing/2014/main" id="{00000000-0008-0000-0800-000001040000}"/>
            </a:ext>
          </a:extLst>
        </xdr:cNvPr>
        <xdr:cNvSpPr txBox="1">
          <a:spLocks noChangeArrowheads="1"/>
        </xdr:cNvSpPr>
      </xdr:nvSpPr>
      <xdr:spPr bwMode="auto">
        <a:xfrm>
          <a:off x="9525" y="2705100"/>
          <a:ext cx="4829175" cy="2876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CH" sz="1050" b="0" i="0" u="none" strike="noStrike" baseline="0">
              <a:solidFill>
                <a:srgbClr val="000000"/>
              </a:solidFill>
              <a:latin typeface="+mn-lt"/>
              <a:cs typeface="Arial"/>
            </a:rPr>
            <a:t>Kommentar zu den Rückstellungen:</a:t>
          </a:r>
        </a:p>
        <a:p>
          <a:pPr algn="l" rtl="0">
            <a:defRPr sz="1000"/>
          </a:pPr>
          <a:endParaRPr lang="de-CH" sz="1050" b="0" i="0" u="none" strike="noStrike" baseline="0">
            <a:solidFill>
              <a:srgbClr val="000000"/>
            </a:solidFill>
            <a:latin typeface="+mn-lt"/>
            <a:cs typeface="Arial"/>
          </a:endParaRPr>
        </a:p>
        <a:p>
          <a:pPr algn="l" rtl="0">
            <a:defRPr sz="1000"/>
          </a:pPr>
          <a:r>
            <a:rPr lang="de-CH" sz="1050" b="0" i="0" u="none" strike="noStrike" baseline="0">
              <a:solidFill>
                <a:srgbClr val="000000"/>
              </a:solidFill>
              <a:latin typeface="+mn-lt"/>
              <a:cs typeface="Arial"/>
            </a:rPr>
            <a:t>(Kommentar zu den einzelnen Rückstellungsarten, Veränderung der Rückstellungen und Begründung des Weiterbestands der Rückstellung, vgl. Art. 24. Abs 3 RRE; RB 3.2115)</a:t>
          </a:r>
        </a:p>
        <a:p>
          <a:pPr algn="l" rtl="0">
            <a:defRPr sz="1000"/>
          </a:pPr>
          <a:endParaRPr lang="de-CH" sz="1050" b="0" i="0" u="none" strike="noStrike" baseline="0">
            <a:solidFill>
              <a:srgbClr val="000000"/>
            </a:solidFill>
            <a:latin typeface="+mn-lt"/>
            <a:cs typeface="Arial"/>
          </a:endParaRPr>
        </a:p>
        <a:p>
          <a:pPr algn="l" rtl="0">
            <a:defRPr sz="1000"/>
          </a:pPr>
          <a:r>
            <a:rPr lang="de-CH" sz="1050" b="0" i="0" u="none" strike="noStrike" baseline="0">
              <a:solidFill>
                <a:srgbClr val="000000"/>
              </a:solidFill>
              <a:latin typeface="+mn-lt"/>
              <a:cs typeface="Arial"/>
            </a:rPr>
            <a:t>Beispiel:</a:t>
          </a:r>
        </a:p>
        <a:p>
          <a:pPr algn="l" rtl="0">
            <a:defRPr sz="1000"/>
          </a:pPr>
          <a:r>
            <a:rPr lang="de-CH" sz="1050" b="1" i="0" u="none" strike="noStrike" baseline="0">
              <a:solidFill>
                <a:srgbClr val="000000"/>
              </a:solidFill>
              <a:latin typeface="+mn-lt"/>
              <a:cs typeface="Arial"/>
            </a:rPr>
            <a:t>Kommentar zu Rückstellung aus Mehrleistungen des Personals:</a:t>
          </a:r>
          <a:endParaRPr lang="de-CH" sz="1050" b="0" i="0" u="none" strike="noStrike" baseline="0">
            <a:solidFill>
              <a:srgbClr val="000000"/>
            </a:solidFill>
            <a:latin typeface="+mn-lt"/>
            <a:cs typeface="Arial"/>
          </a:endParaRPr>
        </a:p>
        <a:p>
          <a:pPr algn="l" rtl="0">
            <a:defRPr sz="1000"/>
          </a:pPr>
          <a:r>
            <a:rPr lang="de-CH" sz="1050" b="0" i="0" u="none" strike="noStrike" baseline="0">
              <a:solidFill>
                <a:srgbClr val="000000"/>
              </a:solidFill>
              <a:latin typeface="+mn-lt"/>
              <a:cs typeface="Arial"/>
            </a:rPr>
            <a:t>Die Rückstellung wird für Ferien- und Überzeitguthaben am Bilanzstichtag gebildet. Die Ferien- und Überzeitguthaben haben sich gegenüber dem letzten Bilanzstichtag verringert. Die Rückstellung konnte um TCHF x aufgelöst werden.</a:t>
          </a:r>
        </a:p>
        <a:p>
          <a:pPr algn="l" rtl="0">
            <a:defRPr sz="1000"/>
          </a:pPr>
          <a:endParaRPr lang="de-CH" sz="1050" b="0" i="0" u="none" strike="noStrike" baseline="0">
            <a:solidFill>
              <a:srgbClr val="000000"/>
            </a:solidFill>
            <a:latin typeface="+mn-lt"/>
            <a:cs typeface="Arial"/>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5"/>
  <sheetViews>
    <sheetView zoomScaleNormal="100" workbookViewId="0">
      <selection activeCell="B24" sqref="B24"/>
    </sheetView>
  </sheetViews>
  <sheetFormatPr baseColWidth="10" defaultColWidth="11.42578125" defaultRowHeight="15" x14ac:dyDescent="0.25"/>
  <cols>
    <col min="1" max="1" width="2.5703125" style="4" bestFit="1" customWidth="1"/>
    <col min="2" max="2" width="58" style="4" customWidth="1"/>
    <col min="3" max="3" width="11.42578125" style="4"/>
    <col min="4" max="4" width="7.5703125" style="4" customWidth="1"/>
    <col min="5" max="5" width="6.85546875" style="4" customWidth="1"/>
    <col min="6" max="16384" width="11.42578125" style="4"/>
  </cols>
  <sheetData>
    <row r="1" spans="1:4" x14ac:dyDescent="0.25">
      <c r="A1" s="2" t="s">
        <v>0</v>
      </c>
      <c r="B1" s="3" t="s">
        <v>1</v>
      </c>
    </row>
    <row r="2" spans="1:4" x14ac:dyDescent="0.25">
      <c r="B2" s="4" t="s">
        <v>2</v>
      </c>
      <c r="C2" s="5">
        <v>2022</v>
      </c>
      <c r="D2" s="1" t="s">
        <v>3</v>
      </c>
    </row>
    <row r="3" spans="1:4" ht="13.5" customHeight="1" x14ac:dyDescent="0.25">
      <c r="C3" s="4">
        <f>+C2-1</f>
        <v>2021</v>
      </c>
      <c r="D3" s="1" t="s">
        <v>4</v>
      </c>
    </row>
    <row r="4" spans="1:4" ht="13.5" customHeight="1" x14ac:dyDescent="0.25">
      <c r="C4" s="4">
        <f>+C3-1</f>
        <v>2020</v>
      </c>
      <c r="D4" s="1" t="s">
        <v>5</v>
      </c>
    </row>
    <row r="5" spans="1:4" ht="13.5" customHeight="1" x14ac:dyDescent="0.25">
      <c r="C5" s="4">
        <f>+C4-1</f>
        <v>2019</v>
      </c>
      <c r="D5" s="1" t="s">
        <v>6</v>
      </c>
    </row>
    <row r="6" spans="1:4" ht="13.5" customHeight="1" x14ac:dyDescent="0.25">
      <c r="C6" s="4">
        <f>+C5-1</f>
        <v>2018</v>
      </c>
      <c r="D6" s="1" t="s">
        <v>7</v>
      </c>
    </row>
    <row r="7" spans="1:4" x14ac:dyDescent="0.25">
      <c r="A7" s="2" t="s">
        <v>8</v>
      </c>
      <c r="B7" s="3" t="s">
        <v>9</v>
      </c>
      <c r="C7" s="4">
        <f>+C6-1</f>
        <v>2017</v>
      </c>
      <c r="D7" s="1" t="s">
        <v>10</v>
      </c>
    </row>
    <row r="9" spans="1:4" x14ac:dyDescent="0.25">
      <c r="B9" s="3" t="s">
        <v>11</v>
      </c>
    </row>
    <row r="10" spans="1:4" ht="60" x14ac:dyDescent="0.25">
      <c r="B10" s="6" t="s">
        <v>12</v>
      </c>
    </row>
    <row r="11" spans="1:4" x14ac:dyDescent="0.25">
      <c r="B11" s="7"/>
    </row>
    <row r="12" spans="1:4" x14ac:dyDescent="0.25">
      <c r="B12" s="3" t="s">
        <v>13</v>
      </c>
    </row>
    <row r="13" spans="1:4" ht="75" x14ac:dyDescent="0.25">
      <c r="B13" s="6" t="s">
        <v>14</v>
      </c>
    </row>
    <row r="15" spans="1:4" x14ac:dyDescent="0.25">
      <c r="B15" s="3" t="s">
        <v>15</v>
      </c>
    </row>
    <row r="16" spans="1:4" ht="90" x14ac:dyDescent="0.25">
      <c r="B16" s="6" t="s">
        <v>16</v>
      </c>
    </row>
    <row r="18" spans="2:2" x14ac:dyDescent="0.25">
      <c r="B18" s="3" t="s">
        <v>17</v>
      </c>
    </row>
    <row r="19" spans="2:2" ht="60" x14ac:dyDescent="0.25">
      <c r="B19" s="6" t="s">
        <v>18</v>
      </c>
    </row>
    <row r="22" spans="2:2" x14ac:dyDescent="0.25">
      <c r="B22" s="3" t="s">
        <v>19</v>
      </c>
    </row>
    <row r="23" spans="2:2" x14ac:dyDescent="0.25">
      <c r="B23" s="4" t="s">
        <v>20</v>
      </c>
    </row>
    <row r="26" spans="2:2" x14ac:dyDescent="0.25">
      <c r="B26" s="3" t="s">
        <v>21</v>
      </c>
    </row>
    <row r="27" spans="2:2" x14ac:dyDescent="0.25">
      <c r="B27" s="4" t="s">
        <v>22</v>
      </c>
    </row>
    <row r="29" spans="2:2" x14ac:dyDescent="0.25">
      <c r="B29" s="3" t="s">
        <v>23</v>
      </c>
    </row>
    <row r="30" spans="2:2" ht="30" x14ac:dyDescent="0.25">
      <c r="B30" s="6" t="s">
        <v>24</v>
      </c>
    </row>
    <row r="32" spans="2:2" x14ac:dyDescent="0.25">
      <c r="B32" s="3" t="s">
        <v>25</v>
      </c>
    </row>
    <row r="33" spans="1:5" x14ac:dyDescent="0.25">
      <c r="B33" s="4" t="s">
        <v>26</v>
      </c>
    </row>
    <row r="35" spans="1:5" x14ac:dyDescent="0.25">
      <c r="B35" s="3" t="s">
        <v>27</v>
      </c>
    </row>
    <row r="36" spans="1:5" x14ac:dyDescent="0.25">
      <c r="B36" s="4" t="s">
        <v>28</v>
      </c>
    </row>
    <row r="38" spans="1:5" x14ac:dyDescent="0.25">
      <c r="B38" s="3" t="s">
        <v>29</v>
      </c>
    </row>
    <row r="39" spans="1:5" ht="75" x14ac:dyDescent="0.25">
      <c r="B39" s="6" t="s">
        <v>30</v>
      </c>
    </row>
    <row r="41" spans="1:5" x14ac:dyDescent="0.25">
      <c r="B41" s="3" t="s">
        <v>31</v>
      </c>
    </row>
    <row r="42" spans="1:5" ht="60" x14ac:dyDescent="0.25">
      <c r="B42" s="6" t="s">
        <v>32</v>
      </c>
    </row>
    <row r="44" spans="1:5" x14ac:dyDescent="0.25">
      <c r="B44" s="3" t="s">
        <v>33</v>
      </c>
    </row>
    <row r="45" spans="1:5" ht="45" x14ac:dyDescent="0.25">
      <c r="B45" s="6" t="s">
        <v>34</v>
      </c>
    </row>
    <row r="47" spans="1:5" x14ac:dyDescent="0.25">
      <c r="A47" s="2" t="s">
        <v>35</v>
      </c>
      <c r="B47" s="3" t="s">
        <v>36</v>
      </c>
    </row>
    <row r="48" spans="1:5" x14ac:dyDescent="0.25">
      <c r="D48" s="9" t="s">
        <v>37</v>
      </c>
      <c r="E48" s="9" t="s">
        <v>4</v>
      </c>
    </row>
    <row r="49" spans="2:5" ht="13.5" customHeight="1" x14ac:dyDescent="0.25">
      <c r="B49" s="4" t="s">
        <v>38</v>
      </c>
      <c r="C49" s="8" t="str">
        <f>IF(AND(D49=0,E49=0),"i.O.","Fehler")</f>
        <v>i.O.</v>
      </c>
      <c r="D49" s="10">
        <f>+Bilanz!C5-Bilanz!C22</f>
        <v>0</v>
      </c>
      <c r="E49" s="10">
        <f>+Bilanz!E5-Bilanz!E22</f>
        <v>0</v>
      </c>
    </row>
    <row r="50" spans="2:5" ht="13.5" customHeight="1" x14ac:dyDescent="0.25">
      <c r="B50" s="4" t="s">
        <v>39</v>
      </c>
      <c r="C50" s="8" t="str">
        <f t="shared" ref="C50:C55" si="0">IF(AND(D50=0,E50=0),"i.O.","Fehler")</f>
        <v>i.O.</v>
      </c>
      <c r="D50" s="10">
        <f>+ER_IR!C167-Bilanz!C37+Bilanz!E37</f>
        <v>0</v>
      </c>
      <c r="E50" s="10">
        <f>+ER_IR!E167-Bilanz!E37+Bilanz!F37</f>
        <v>0</v>
      </c>
    </row>
    <row r="51" spans="2:5" ht="13.5" customHeight="1" x14ac:dyDescent="0.25">
      <c r="B51" s="4" t="s">
        <v>40</v>
      </c>
      <c r="C51" s="8" t="str">
        <f t="shared" si="0"/>
        <v>i.O.</v>
      </c>
      <c r="D51" s="10">
        <f>+GFR!C62-GFR!C67</f>
        <v>0</v>
      </c>
      <c r="E51" s="10">
        <f>+GFR!E62-GFR!E67</f>
        <v>0</v>
      </c>
    </row>
    <row r="52" spans="2:5" ht="13.5" customHeight="1" x14ac:dyDescent="0.25">
      <c r="B52" s="4" t="s">
        <v>41</v>
      </c>
      <c r="C52" s="8" t="str">
        <f t="shared" si="0"/>
        <v>i.O.</v>
      </c>
      <c r="D52" s="10">
        <f>+EK_Nachweis!I5-Bilanz!E31</f>
        <v>0</v>
      </c>
      <c r="E52" s="10">
        <f>+EK_Nachweis!I23-Bilanz!C31</f>
        <v>0</v>
      </c>
    </row>
    <row r="53" spans="2:5" ht="13.5" customHeight="1" x14ac:dyDescent="0.25">
      <c r="B53" s="4" t="s">
        <v>42</v>
      </c>
      <c r="C53" s="8" t="str">
        <f t="shared" si="0"/>
        <v>i.O.</v>
      </c>
      <c r="D53" s="10">
        <f>+'RSt-Spiegel'!G11-Bilanz!C27-Bilanz!C29</f>
        <v>0</v>
      </c>
      <c r="E53" s="10">
        <f>+'RSt-Spiegel'!G5-Bilanz!E27-Bilanz!E29</f>
        <v>0</v>
      </c>
    </row>
    <row r="54" spans="2:5" ht="13.5" customHeight="1" x14ac:dyDescent="0.25">
      <c r="B54" s="4" t="s">
        <v>43</v>
      </c>
      <c r="C54" s="8" t="str">
        <f t="shared" si="0"/>
        <v>i.O.</v>
      </c>
      <c r="D54" s="10">
        <f>+Anl_Spiegel_VV!J5+Anl_Spiegel_VV!J16+Anl_Spiegel_VV!J22+Anl_Spiegel_VV!J30+Anl_Spiegel_VV!J37-Bilanz!C15</f>
        <v>0</v>
      </c>
      <c r="E54" s="10">
        <f>+Anl_Spiegel_VV!C5+Anl_Spiegel_VV!C16+Anl_Spiegel_VV!C22+Anl_Spiegel_VV!C30+Anl_Spiegel_VV!C37-Bilanz!E15</f>
        <v>0</v>
      </c>
    </row>
    <row r="55" spans="2:5" ht="13.5" customHeight="1" x14ac:dyDescent="0.25">
      <c r="B55" s="4" t="s">
        <v>44</v>
      </c>
      <c r="C55" s="8" t="str">
        <f t="shared" si="0"/>
        <v>i.O.</v>
      </c>
      <c r="D55" s="10">
        <f>+Anl_Spiegel_FV!H5-Bilanz!C13</f>
        <v>0</v>
      </c>
      <c r="E55" s="10">
        <f>+Anl_Spiegel_FV!C5-Bilanz!E13</f>
        <v>0</v>
      </c>
    </row>
  </sheetData>
  <phoneticPr fontId="2" type="noConversion"/>
  <pageMargins left="0.78740157480314965" right="0.39370078740157483" top="0.61" bottom="0.56000000000000005" header="0.51181102362204722" footer="0.51181102362204722"/>
  <pageSetup paperSize="9" orientation="portrait" r:id="rId1"/>
  <headerFooter alignWithMargins="0"/>
  <rowBreaks count="1" manualBreakCount="1">
    <brk id="34"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28"/>
  <sheetViews>
    <sheetView workbookViewId="0">
      <selection activeCell="Q37" sqref="Q37:Q38"/>
    </sheetView>
  </sheetViews>
  <sheetFormatPr baseColWidth="10" defaultColWidth="11.42578125" defaultRowHeight="12.75" x14ac:dyDescent="0.2"/>
  <cols>
    <col min="1" max="2" width="14.7109375" style="11" customWidth="1"/>
    <col min="3" max="3" width="15.42578125" style="11" customWidth="1"/>
    <col min="4" max="4" width="10.85546875" style="11" bestFit="1" customWidth="1"/>
    <col min="5" max="5" width="8.5703125" style="11" bestFit="1" customWidth="1"/>
    <col min="6" max="6" width="11.42578125" style="11"/>
    <col min="7" max="7" width="9.5703125" style="11" bestFit="1" customWidth="1"/>
    <col min="8" max="8" width="9.28515625" style="11" customWidth="1"/>
    <col min="9" max="9" width="10.42578125" style="11" customWidth="1"/>
    <col min="10" max="10" width="13.7109375" style="11" customWidth="1"/>
    <col min="11" max="11" width="9.140625" style="11" bestFit="1" customWidth="1"/>
    <col min="12" max="12" width="9.42578125" style="11" bestFit="1" customWidth="1"/>
    <col min="13" max="13" width="10.28515625" style="11" bestFit="1" customWidth="1"/>
    <col min="14" max="14" width="13.5703125" style="11" customWidth="1"/>
    <col min="15" max="16384" width="11.42578125" style="11"/>
  </cols>
  <sheetData>
    <row r="1" spans="1:14" s="82" customFormat="1" ht="18.75" x14ac:dyDescent="0.3">
      <c r="A1" s="15" t="s">
        <v>406</v>
      </c>
    </row>
    <row r="2" spans="1:14" s="59" customFormat="1" ht="60" x14ac:dyDescent="0.2">
      <c r="A2" s="71" t="s">
        <v>407</v>
      </c>
      <c r="B2" s="59" t="s">
        <v>408</v>
      </c>
      <c r="C2" s="71" t="s">
        <v>409</v>
      </c>
      <c r="D2" s="98" t="s">
        <v>410</v>
      </c>
      <c r="E2" s="98" t="s">
        <v>411</v>
      </c>
      <c r="F2" s="71" t="s">
        <v>412</v>
      </c>
      <c r="G2" s="71" t="s">
        <v>413</v>
      </c>
      <c r="H2" s="71" t="s">
        <v>414</v>
      </c>
      <c r="I2" s="71" t="s">
        <v>415</v>
      </c>
      <c r="J2" s="71" t="s">
        <v>416</v>
      </c>
      <c r="K2" s="71" t="s">
        <v>417</v>
      </c>
      <c r="L2" s="71" t="s">
        <v>418</v>
      </c>
      <c r="M2" s="71" t="s">
        <v>419</v>
      </c>
      <c r="N2" s="71" t="s">
        <v>420</v>
      </c>
    </row>
    <row r="3" spans="1:14" s="59" customFormat="1" ht="12" x14ac:dyDescent="0.2">
      <c r="A3" s="90"/>
      <c r="B3" s="91"/>
      <c r="C3" s="90"/>
      <c r="D3" s="92" t="s">
        <v>76</v>
      </c>
      <c r="E3" s="92" t="s">
        <v>421</v>
      </c>
      <c r="F3" s="92"/>
      <c r="G3" s="92" t="s">
        <v>76</v>
      </c>
      <c r="H3" s="92" t="s">
        <v>76</v>
      </c>
      <c r="I3" s="92" t="s">
        <v>76</v>
      </c>
      <c r="J3" s="92"/>
      <c r="K3" s="92" t="s">
        <v>76</v>
      </c>
      <c r="L3" s="92" t="s">
        <v>76</v>
      </c>
      <c r="M3" s="92" t="s">
        <v>76</v>
      </c>
      <c r="N3" s="92"/>
    </row>
    <row r="4" spans="1:14" s="59" customFormat="1" ht="48" x14ac:dyDescent="0.2">
      <c r="A4" s="93" t="s">
        <v>422</v>
      </c>
      <c r="B4" s="93" t="s">
        <v>423</v>
      </c>
      <c r="C4" s="93" t="s">
        <v>424</v>
      </c>
      <c r="D4" s="99">
        <v>4000</v>
      </c>
      <c r="E4" s="100" t="s">
        <v>425</v>
      </c>
      <c r="F4" s="93" t="s">
        <v>426</v>
      </c>
      <c r="G4" s="99" t="s">
        <v>427</v>
      </c>
      <c r="H4" s="99" t="s">
        <v>427</v>
      </c>
      <c r="I4" s="94" t="s">
        <v>428</v>
      </c>
      <c r="J4" s="93" t="s">
        <v>429</v>
      </c>
      <c r="K4" s="99" t="s">
        <v>430</v>
      </c>
      <c r="L4" s="99" t="s">
        <v>431</v>
      </c>
      <c r="M4" s="99" t="s">
        <v>432</v>
      </c>
      <c r="N4" s="93" t="s">
        <v>433</v>
      </c>
    </row>
    <row r="5" spans="1:14" s="59" customFormat="1" ht="12" x14ac:dyDescent="0.2">
      <c r="A5" s="95" t="s">
        <v>434</v>
      </c>
      <c r="B5" s="95"/>
      <c r="C5" s="95"/>
      <c r="D5" s="95"/>
      <c r="E5" s="95"/>
      <c r="F5" s="95"/>
      <c r="G5" s="95"/>
      <c r="H5" s="95"/>
      <c r="I5" s="95"/>
      <c r="J5" s="95"/>
      <c r="K5" s="95"/>
      <c r="L5" s="95"/>
      <c r="M5" s="95"/>
      <c r="N5" s="95"/>
    </row>
    <row r="6" spans="1:14" s="59" customFormat="1" ht="24" x14ac:dyDescent="0.2">
      <c r="A6" s="95" t="s">
        <v>435</v>
      </c>
      <c r="B6" s="95"/>
      <c r="C6" s="95"/>
      <c r="D6" s="95"/>
      <c r="E6" s="95"/>
      <c r="F6" s="95"/>
      <c r="G6" s="95"/>
      <c r="H6" s="95"/>
      <c r="I6" s="95"/>
      <c r="J6" s="95"/>
      <c r="K6" s="95"/>
      <c r="L6" s="95"/>
      <c r="M6" s="95"/>
      <c r="N6" s="95"/>
    </row>
    <row r="7" spans="1:14" s="59" customFormat="1" ht="24" x14ac:dyDescent="0.2">
      <c r="A7" s="95" t="s">
        <v>436</v>
      </c>
      <c r="B7" s="95"/>
      <c r="C7" s="95"/>
      <c r="D7" s="95"/>
      <c r="E7" s="95"/>
      <c r="F7" s="95"/>
      <c r="G7" s="95"/>
      <c r="H7" s="95"/>
      <c r="I7" s="95"/>
      <c r="J7" s="95"/>
      <c r="K7" s="95"/>
      <c r="L7" s="95"/>
      <c r="M7" s="95"/>
      <c r="N7" s="95"/>
    </row>
    <row r="8" spans="1:14" s="59" customFormat="1" ht="12" x14ac:dyDescent="0.2">
      <c r="A8" s="96" t="s">
        <v>437</v>
      </c>
      <c r="B8" s="96"/>
      <c r="C8" s="96"/>
      <c r="D8" s="96"/>
      <c r="E8" s="96"/>
      <c r="F8" s="96"/>
      <c r="G8" s="96"/>
      <c r="H8" s="96"/>
      <c r="I8" s="96"/>
      <c r="J8" s="96"/>
      <c r="K8" s="96"/>
      <c r="L8" s="96"/>
      <c r="M8" s="96"/>
      <c r="N8" s="96"/>
    </row>
    <row r="9" spans="1:14" s="59" customFormat="1" ht="12" x14ac:dyDescent="0.2">
      <c r="A9" s="96" t="s">
        <v>438</v>
      </c>
      <c r="B9" s="96"/>
      <c r="C9" s="96"/>
      <c r="D9" s="96"/>
      <c r="E9" s="96"/>
      <c r="F9" s="96"/>
      <c r="G9" s="96"/>
      <c r="H9" s="96"/>
      <c r="I9" s="96"/>
      <c r="J9" s="96"/>
      <c r="K9" s="96"/>
      <c r="L9" s="96"/>
      <c r="M9" s="96"/>
      <c r="N9" s="96"/>
    </row>
    <row r="10" spans="1:14" s="59" customFormat="1" ht="12" x14ac:dyDescent="0.2">
      <c r="A10" s="96"/>
      <c r="B10" s="96"/>
      <c r="C10" s="96"/>
      <c r="D10" s="96"/>
      <c r="E10" s="96"/>
      <c r="F10" s="96"/>
      <c r="G10" s="96"/>
      <c r="H10" s="96"/>
      <c r="I10" s="96"/>
      <c r="J10" s="96"/>
      <c r="K10" s="96"/>
      <c r="L10" s="96"/>
      <c r="M10" s="96"/>
      <c r="N10" s="96"/>
    </row>
    <row r="11" spans="1:14" s="59" customFormat="1" ht="12" x14ac:dyDescent="0.2">
      <c r="A11" s="97" t="s">
        <v>376</v>
      </c>
      <c r="B11" s="97"/>
      <c r="C11" s="97"/>
      <c r="D11" s="97"/>
      <c r="E11" s="97"/>
      <c r="F11" s="97"/>
      <c r="G11" s="101">
        <f>SUM(G4:G10)</f>
        <v>0</v>
      </c>
      <c r="H11" s="101">
        <f>SUM(H4:H10)</f>
        <v>0</v>
      </c>
      <c r="I11" s="97"/>
      <c r="J11" s="97"/>
      <c r="K11" s="97"/>
      <c r="L11" s="97"/>
      <c r="M11" s="97"/>
      <c r="N11" s="97"/>
    </row>
    <row r="12" spans="1:14" s="59" customFormat="1" ht="12" x14ac:dyDescent="0.2">
      <c r="A12" s="96"/>
      <c r="B12" s="96"/>
      <c r="C12" s="96"/>
      <c r="D12" s="96"/>
      <c r="E12" s="96"/>
      <c r="F12" s="96"/>
      <c r="G12" s="96"/>
      <c r="H12" s="96"/>
      <c r="I12" s="96"/>
      <c r="J12" s="96"/>
      <c r="K12" s="96"/>
      <c r="L12" s="96"/>
      <c r="M12" s="96"/>
      <c r="N12" s="96"/>
    </row>
    <row r="13" spans="1:14" x14ac:dyDescent="0.2">
      <c r="A13" s="88"/>
      <c r="B13" s="88"/>
      <c r="C13" s="88"/>
      <c r="D13" s="88"/>
      <c r="E13" s="88"/>
      <c r="F13" s="88"/>
      <c r="G13" s="88"/>
      <c r="H13" s="88"/>
      <c r="I13" s="88"/>
      <c r="J13" s="88"/>
      <c r="K13" s="88"/>
      <c r="L13" s="88"/>
      <c r="M13" s="88"/>
      <c r="N13" s="88"/>
    </row>
    <row r="14" spans="1:14" x14ac:dyDescent="0.2">
      <c r="A14" s="88"/>
      <c r="B14" s="88"/>
      <c r="C14" s="88"/>
      <c r="D14" s="88"/>
      <c r="E14" s="88"/>
      <c r="F14" s="88"/>
      <c r="G14" s="88"/>
      <c r="H14" s="88"/>
      <c r="I14" s="88"/>
      <c r="J14" s="88"/>
      <c r="K14" s="88"/>
      <c r="L14" s="88"/>
      <c r="M14" s="88"/>
      <c r="N14" s="88"/>
    </row>
    <row r="15" spans="1:14" x14ac:dyDescent="0.2">
      <c r="A15" s="88"/>
      <c r="B15" s="88"/>
      <c r="C15" s="88"/>
      <c r="D15" s="88"/>
      <c r="E15" s="88"/>
      <c r="F15" s="88"/>
      <c r="G15" s="88"/>
      <c r="H15" s="88"/>
      <c r="I15" s="88"/>
      <c r="J15" s="88"/>
      <c r="K15" s="88"/>
      <c r="L15" s="88"/>
      <c r="M15" s="88"/>
      <c r="N15" s="88"/>
    </row>
    <row r="16" spans="1:14" x14ac:dyDescent="0.2">
      <c r="A16" s="88"/>
      <c r="B16" s="88"/>
      <c r="C16" s="88"/>
      <c r="D16" s="88"/>
      <c r="E16" s="88"/>
      <c r="F16" s="88"/>
      <c r="G16" s="88"/>
      <c r="H16" s="88"/>
      <c r="I16" s="88"/>
      <c r="J16" s="88"/>
      <c r="K16" s="88"/>
      <c r="L16" s="88"/>
      <c r="M16" s="88"/>
      <c r="N16" s="88"/>
    </row>
    <row r="17" spans="1:14" x14ac:dyDescent="0.2">
      <c r="A17" s="88"/>
      <c r="B17" s="88"/>
      <c r="C17" s="88"/>
      <c r="D17" s="88"/>
      <c r="E17" s="88"/>
      <c r="F17" s="88"/>
      <c r="G17" s="88"/>
      <c r="H17" s="88"/>
      <c r="I17" s="88"/>
      <c r="J17" s="88"/>
      <c r="K17" s="88"/>
      <c r="L17" s="88"/>
      <c r="M17" s="88"/>
      <c r="N17" s="88"/>
    </row>
    <row r="18" spans="1:14" x14ac:dyDescent="0.2">
      <c r="A18" s="88"/>
      <c r="B18" s="88"/>
      <c r="C18" s="88"/>
      <c r="D18" s="88"/>
      <c r="E18" s="88"/>
      <c r="F18" s="88"/>
      <c r="G18" s="88"/>
      <c r="H18" s="88"/>
      <c r="I18" s="88"/>
      <c r="J18" s="88"/>
      <c r="K18" s="88"/>
      <c r="L18" s="88"/>
      <c r="M18" s="88"/>
      <c r="N18" s="88"/>
    </row>
    <row r="19" spans="1:14" x14ac:dyDescent="0.2">
      <c r="A19" s="88"/>
      <c r="B19" s="88"/>
      <c r="C19" s="88"/>
      <c r="D19" s="88"/>
      <c r="E19" s="88"/>
      <c r="F19" s="88"/>
      <c r="G19" s="88"/>
      <c r="H19" s="88"/>
      <c r="I19" s="88"/>
      <c r="J19" s="88"/>
      <c r="K19" s="88"/>
      <c r="L19" s="88"/>
      <c r="M19" s="88"/>
      <c r="N19" s="88"/>
    </row>
    <row r="20" spans="1:14" x14ac:dyDescent="0.2">
      <c r="A20" s="88"/>
      <c r="B20" s="88"/>
      <c r="C20" s="88"/>
      <c r="D20" s="88"/>
      <c r="E20" s="88"/>
      <c r="F20" s="88"/>
      <c r="G20" s="88"/>
      <c r="H20" s="88"/>
      <c r="I20" s="88"/>
      <c r="J20" s="88"/>
      <c r="K20" s="88"/>
      <c r="L20" s="88"/>
      <c r="M20" s="88"/>
      <c r="N20" s="88"/>
    </row>
    <row r="21" spans="1:14" x14ac:dyDescent="0.2">
      <c r="A21" s="88"/>
      <c r="B21" s="88"/>
      <c r="C21" s="88"/>
      <c r="D21" s="88"/>
      <c r="E21" s="88"/>
      <c r="F21" s="88"/>
      <c r="G21" s="88"/>
      <c r="H21" s="88"/>
      <c r="I21" s="88"/>
      <c r="J21" s="88"/>
      <c r="K21" s="88"/>
      <c r="L21" s="88"/>
      <c r="M21" s="88"/>
      <c r="N21" s="88"/>
    </row>
    <row r="22" spans="1:14" x14ac:dyDescent="0.2">
      <c r="A22" s="88"/>
      <c r="B22" s="88"/>
      <c r="C22" s="88"/>
      <c r="D22" s="88"/>
      <c r="E22" s="88"/>
      <c r="F22" s="88"/>
      <c r="G22" s="88"/>
      <c r="H22" s="88"/>
      <c r="I22" s="88"/>
      <c r="J22" s="88"/>
      <c r="K22" s="88"/>
      <c r="L22" s="88"/>
      <c r="M22" s="88"/>
      <c r="N22" s="88"/>
    </row>
    <row r="23" spans="1:14" x14ac:dyDescent="0.2">
      <c r="A23" s="88"/>
      <c r="B23" s="88"/>
      <c r="C23" s="88"/>
      <c r="D23" s="88"/>
      <c r="E23" s="88"/>
      <c r="F23" s="88"/>
      <c r="G23" s="88"/>
      <c r="H23" s="88"/>
      <c r="I23" s="88"/>
      <c r="J23" s="88"/>
      <c r="K23" s="88"/>
      <c r="L23" s="88"/>
      <c r="M23" s="88"/>
      <c r="N23" s="88"/>
    </row>
    <row r="24" spans="1:14" x14ac:dyDescent="0.2">
      <c r="A24" s="88"/>
      <c r="B24" s="88"/>
      <c r="C24" s="88"/>
      <c r="D24" s="88"/>
      <c r="E24" s="88"/>
      <c r="F24" s="88"/>
      <c r="G24" s="88"/>
      <c r="H24" s="88"/>
      <c r="I24" s="88"/>
      <c r="J24" s="88"/>
      <c r="K24" s="88"/>
      <c r="L24" s="88"/>
      <c r="M24" s="88"/>
      <c r="N24" s="88"/>
    </row>
    <row r="25" spans="1:14" x14ac:dyDescent="0.2">
      <c r="A25" s="88"/>
      <c r="B25" s="88"/>
      <c r="C25" s="88"/>
      <c r="D25" s="88"/>
      <c r="E25" s="88"/>
      <c r="F25" s="88"/>
      <c r="G25" s="88"/>
      <c r="H25" s="88"/>
      <c r="I25" s="88"/>
      <c r="J25" s="88"/>
      <c r="K25" s="88"/>
      <c r="L25" s="88"/>
      <c r="M25" s="88"/>
      <c r="N25" s="88"/>
    </row>
    <row r="26" spans="1:14" x14ac:dyDescent="0.2">
      <c r="A26" s="88"/>
      <c r="B26" s="88"/>
      <c r="C26" s="88"/>
      <c r="D26" s="88"/>
      <c r="E26" s="88"/>
      <c r="F26" s="88"/>
      <c r="G26" s="88"/>
      <c r="H26" s="88"/>
      <c r="I26" s="88"/>
      <c r="J26" s="88"/>
      <c r="K26" s="88"/>
      <c r="L26" s="88"/>
      <c r="M26" s="88"/>
      <c r="N26" s="88"/>
    </row>
    <row r="27" spans="1:14" x14ac:dyDescent="0.2">
      <c r="A27" s="88"/>
      <c r="B27" s="88"/>
      <c r="C27" s="88"/>
      <c r="D27" s="88"/>
      <c r="E27" s="88"/>
      <c r="F27" s="88"/>
      <c r="G27" s="88"/>
      <c r="H27" s="88"/>
      <c r="I27" s="88"/>
      <c r="J27" s="88"/>
      <c r="K27" s="88"/>
      <c r="L27" s="88"/>
      <c r="M27" s="88"/>
      <c r="N27" s="88"/>
    </row>
    <row r="28" spans="1:14" x14ac:dyDescent="0.2">
      <c r="A28" s="89"/>
      <c r="B28" s="89"/>
      <c r="C28" s="89"/>
      <c r="D28" s="89"/>
      <c r="E28" s="89"/>
      <c r="F28" s="89"/>
      <c r="G28" s="89"/>
      <c r="H28" s="89"/>
      <c r="I28" s="89"/>
      <c r="J28" s="89"/>
      <c r="K28" s="89"/>
      <c r="L28" s="89"/>
      <c r="M28" s="89"/>
      <c r="N28" s="89"/>
    </row>
  </sheetData>
  <phoneticPr fontId="2" type="noConversion"/>
  <pageMargins left="0.78740157480314965" right="0.78740157480314965" top="0.98425196850393704" bottom="0.98425196850393704" header="0.51181102362204722" footer="0.51181102362204722"/>
  <pageSetup paperSize="9"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9"/>
  <sheetViews>
    <sheetView workbookViewId="0">
      <selection activeCell="Q37" sqref="Q37:Q38"/>
    </sheetView>
  </sheetViews>
  <sheetFormatPr baseColWidth="10" defaultColWidth="11.42578125" defaultRowHeight="12.75" x14ac:dyDescent="0.2"/>
  <cols>
    <col min="1" max="2" width="19.85546875" style="11" customWidth="1"/>
    <col min="3" max="3" width="13" style="11" bestFit="1" customWidth="1"/>
    <col min="4" max="4" width="13.85546875" style="11" customWidth="1"/>
    <col min="5" max="5" width="32.85546875" style="11" customWidth="1"/>
    <col min="6" max="6" width="32.140625" style="11" customWidth="1"/>
    <col min="7" max="16384" width="11.42578125" style="11"/>
  </cols>
  <sheetData>
    <row r="1" spans="1:6" s="82" customFormat="1" ht="18.75" x14ac:dyDescent="0.3">
      <c r="A1" s="15" t="s">
        <v>439</v>
      </c>
    </row>
    <row r="2" spans="1:6" s="59" customFormat="1" ht="48" x14ac:dyDescent="0.2">
      <c r="A2" s="71" t="s">
        <v>407</v>
      </c>
      <c r="B2" s="71" t="s">
        <v>440</v>
      </c>
      <c r="C2" s="71" t="s">
        <v>441</v>
      </c>
      <c r="D2" s="71" t="s">
        <v>415</v>
      </c>
      <c r="E2" s="71" t="s">
        <v>442</v>
      </c>
      <c r="F2" s="71" t="s">
        <v>443</v>
      </c>
    </row>
    <row r="3" spans="1:6" s="59" customFormat="1" ht="36" x14ac:dyDescent="0.2">
      <c r="A3" s="102" t="s">
        <v>422</v>
      </c>
      <c r="B3" s="102" t="s">
        <v>444</v>
      </c>
      <c r="C3" s="102" t="s">
        <v>445</v>
      </c>
      <c r="D3" s="103" t="s">
        <v>446</v>
      </c>
      <c r="E3" s="102" t="s">
        <v>447</v>
      </c>
      <c r="F3" s="103" t="s">
        <v>448</v>
      </c>
    </row>
    <row r="4" spans="1:6" s="59" customFormat="1" ht="24" x14ac:dyDescent="0.2">
      <c r="A4" s="70" t="s">
        <v>449</v>
      </c>
      <c r="B4" s="70" t="s">
        <v>450</v>
      </c>
      <c r="C4" s="70" t="s">
        <v>429</v>
      </c>
      <c r="D4" s="70" t="s">
        <v>433</v>
      </c>
      <c r="E4" s="70" t="s">
        <v>451</v>
      </c>
      <c r="F4" s="70"/>
    </row>
    <row r="5" spans="1:6" s="59" customFormat="1" ht="72" x14ac:dyDescent="0.2">
      <c r="A5" s="70" t="s">
        <v>452</v>
      </c>
      <c r="B5" s="70" t="s">
        <v>453</v>
      </c>
      <c r="C5" s="70" t="s">
        <v>454</v>
      </c>
      <c r="D5" s="70" t="s">
        <v>433</v>
      </c>
      <c r="E5" s="70" t="s">
        <v>455</v>
      </c>
      <c r="F5" s="70" t="s">
        <v>456</v>
      </c>
    </row>
    <row r="6" spans="1:6" s="59" customFormat="1" ht="12" x14ac:dyDescent="0.2">
      <c r="A6" s="70"/>
      <c r="B6" s="70"/>
      <c r="C6" s="70"/>
      <c r="D6" s="70"/>
      <c r="E6" s="70"/>
      <c r="F6" s="70"/>
    </row>
    <row r="7" spans="1:6" s="59" customFormat="1" ht="12" x14ac:dyDescent="0.2">
      <c r="A7" s="70"/>
      <c r="B7" s="70"/>
      <c r="C7" s="70"/>
      <c r="D7" s="70"/>
      <c r="E7" s="70"/>
      <c r="F7" s="70"/>
    </row>
    <row r="8" spans="1:6" x14ac:dyDescent="0.2">
      <c r="A8" s="86"/>
      <c r="B8" s="86"/>
      <c r="C8" s="86"/>
      <c r="D8" s="86"/>
      <c r="E8" s="86"/>
      <c r="F8" s="86"/>
    </row>
    <row r="9" spans="1:6" x14ac:dyDescent="0.2">
      <c r="A9" s="86"/>
      <c r="B9" s="86"/>
      <c r="C9" s="86"/>
      <c r="D9" s="86"/>
      <c r="E9" s="86"/>
      <c r="F9" s="86"/>
    </row>
    <row r="10" spans="1:6" x14ac:dyDescent="0.2">
      <c r="A10" s="86"/>
      <c r="B10" s="86"/>
      <c r="C10" s="86"/>
      <c r="D10" s="86"/>
      <c r="E10" s="86"/>
      <c r="F10" s="86"/>
    </row>
    <row r="11" spans="1:6" x14ac:dyDescent="0.2">
      <c r="A11" s="86"/>
      <c r="B11" s="86"/>
      <c r="C11" s="86"/>
      <c r="D11" s="86"/>
      <c r="E11" s="86"/>
      <c r="F11" s="86"/>
    </row>
    <row r="12" spans="1:6" x14ac:dyDescent="0.2">
      <c r="A12" s="86"/>
      <c r="B12" s="86"/>
      <c r="C12" s="86"/>
      <c r="D12" s="86"/>
      <c r="E12" s="86"/>
      <c r="F12" s="86"/>
    </row>
    <row r="13" spans="1:6" x14ac:dyDescent="0.2">
      <c r="A13" s="86"/>
      <c r="B13" s="86"/>
      <c r="C13" s="86"/>
      <c r="D13" s="86"/>
      <c r="E13" s="86"/>
      <c r="F13" s="86"/>
    </row>
    <row r="14" spans="1:6" x14ac:dyDescent="0.2">
      <c r="A14" s="86"/>
      <c r="B14" s="86"/>
      <c r="C14" s="86"/>
      <c r="D14" s="86"/>
      <c r="E14" s="86"/>
      <c r="F14" s="86"/>
    </row>
    <row r="15" spans="1:6" x14ac:dyDescent="0.2">
      <c r="A15" s="86"/>
      <c r="B15" s="86"/>
      <c r="C15" s="86"/>
      <c r="D15" s="86"/>
      <c r="E15" s="86"/>
      <c r="F15" s="86"/>
    </row>
    <row r="16" spans="1:6" x14ac:dyDescent="0.2">
      <c r="A16" s="86"/>
      <c r="B16" s="86"/>
      <c r="C16" s="86"/>
      <c r="D16" s="86"/>
      <c r="E16" s="86"/>
      <c r="F16" s="86"/>
    </row>
    <row r="17" spans="1:6" x14ac:dyDescent="0.2">
      <c r="A17" s="86"/>
      <c r="B17" s="86"/>
      <c r="C17" s="86"/>
      <c r="D17" s="86"/>
      <c r="E17" s="86"/>
      <c r="F17" s="86"/>
    </row>
    <row r="18" spans="1:6" x14ac:dyDescent="0.2">
      <c r="A18" s="86"/>
      <c r="B18" s="86"/>
      <c r="C18" s="86"/>
      <c r="D18" s="86"/>
      <c r="E18" s="86"/>
      <c r="F18" s="86"/>
    </row>
    <row r="19" spans="1:6" x14ac:dyDescent="0.2">
      <c r="A19" s="86"/>
      <c r="B19" s="86"/>
      <c r="C19" s="86"/>
      <c r="D19" s="86"/>
      <c r="E19" s="86"/>
      <c r="F19" s="86"/>
    </row>
  </sheetData>
  <phoneticPr fontId="2" type="noConversion"/>
  <pageMargins left="0.78740157480314965" right="0.78740157480314965" top="0.98425196850393704" bottom="0.98425196850393704" header="0.51181102362204722" footer="0.51181102362204722"/>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56"/>
  <sheetViews>
    <sheetView workbookViewId="0">
      <pane xSplit="2" ySplit="3" topLeftCell="C19" activePane="bottomRight" state="frozen"/>
      <selection activeCell="Q37" sqref="Q37:Q38"/>
      <selection pane="topRight" activeCell="Q37" sqref="Q37:Q38"/>
      <selection pane="bottomLeft" activeCell="Q37" sqref="Q37:Q38"/>
      <selection pane="bottomRight" activeCell="Q37" sqref="Q37:Q38"/>
    </sheetView>
  </sheetViews>
  <sheetFormatPr baseColWidth="10" defaultColWidth="11.42578125" defaultRowHeight="12.75" outlineLevelCol="1" x14ac:dyDescent="0.2"/>
  <cols>
    <col min="1" max="1" width="22.85546875" style="11" bestFit="1" customWidth="1"/>
    <col min="2" max="2" width="5" style="11" bestFit="1" customWidth="1" outlineLevel="1"/>
    <col min="3" max="5" width="10.7109375" style="11" customWidth="1"/>
    <col min="6" max="6" width="14.140625" style="11" customWidth="1"/>
    <col min="7" max="7" width="12.5703125" style="11" customWidth="1"/>
    <col min="8" max="8" width="12.85546875" style="11" customWidth="1"/>
    <col min="9" max="11" width="10.7109375" style="11" customWidth="1"/>
    <col min="12" max="16384" width="11.42578125" style="11"/>
  </cols>
  <sheetData>
    <row r="1" spans="1:14" s="82" customFormat="1" ht="18.75" x14ac:dyDescent="0.3">
      <c r="A1" s="15" t="s">
        <v>457</v>
      </c>
      <c r="B1" s="15"/>
    </row>
    <row r="2" spans="1:14" s="82" customFormat="1" ht="18.75" x14ac:dyDescent="0.3">
      <c r="A2" s="15" t="s">
        <v>458</v>
      </c>
    </row>
    <row r="3" spans="1:14" s="59" customFormat="1" ht="60" x14ac:dyDescent="0.2">
      <c r="A3" s="91" t="s">
        <v>76</v>
      </c>
      <c r="B3" s="91" t="s">
        <v>377</v>
      </c>
      <c r="C3" s="92" t="s">
        <v>459</v>
      </c>
      <c r="D3" s="104" t="s">
        <v>460</v>
      </c>
      <c r="E3" s="104" t="s">
        <v>461</v>
      </c>
      <c r="F3" s="92" t="s">
        <v>462</v>
      </c>
      <c r="G3" s="92" t="s">
        <v>463</v>
      </c>
      <c r="H3" s="92" t="s">
        <v>464</v>
      </c>
      <c r="I3" s="92" t="s">
        <v>465</v>
      </c>
      <c r="J3" s="92" t="s">
        <v>414</v>
      </c>
      <c r="K3" s="92" t="s">
        <v>466</v>
      </c>
      <c r="L3" s="61" t="s">
        <v>467</v>
      </c>
      <c r="M3" s="105" t="s">
        <v>468</v>
      </c>
      <c r="N3" s="105" t="s">
        <v>469</v>
      </c>
    </row>
    <row r="4" spans="1:14" s="59" customFormat="1" ht="12" x14ac:dyDescent="0.2">
      <c r="L4" s="106"/>
      <c r="M4" s="106"/>
      <c r="N4" s="106"/>
    </row>
    <row r="5" spans="1:14" s="112" customFormat="1" ht="12" x14ac:dyDescent="0.2">
      <c r="A5" s="107" t="s">
        <v>235</v>
      </c>
      <c r="B5" s="107">
        <v>140</v>
      </c>
      <c r="C5" s="108">
        <f>SUM(C6:C14)</f>
        <v>1</v>
      </c>
      <c r="D5" s="108">
        <f t="shared" ref="D5:J5" si="0">SUM(D6:D14)</f>
        <v>23</v>
      </c>
      <c r="E5" s="108">
        <f t="shared" si="0"/>
        <v>-8</v>
      </c>
      <c r="F5" s="108">
        <f t="shared" si="0"/>
        <v>0</v>
      </c>
      <c r="G5" s="108">
        <f t="shared" si="0"/>
        <v>-2</v>
      </c>
      <c r="H5" s="108">
        <f t="shared" si="0"/>
        <v>-2</v>
      </c>
      <c r="I5" s="108">
        <f t="shared" si="0"/>
        <v>0</v>
      </c>
      <c r="J5" s="108">
        <f t="shared" si="0"/>
        <v>12</v>
      </c>
      <c r="K5" s="109"/>
      <c r="L5" s="110">
        <f>SUM(C5:I5)-J5</f>
        <v>0</v>
      </c>
      <c r="M5" s="111">
        <f>+C5-Bilanz!E13</f>
        <v>0</v>
      </c>
      <c r="N5" s="111">
        <f>+J5-Bilanz!C16</f>
        <v>0</v>
      </c>
    </row>
    <row r="6" spans="1:14" s="59" customFormat="1" ht="12" x14ac:dyDescent="0.2">
      <c r="A6" s="113" t="s">
        <v>470</v>
      </c>
      <c r="B6" s="113">
        <v>1400</v>
      </c>
      <c r="C6" s="114">
        <v>1</v>
      </c>
      <c r="D6" s="115">
        <f>4-2</f>
        <v>2</v>
      </c>
      <c r="E6" s="114">
        <v>-1</v>
      </c>
      <c r="F6" s="115"/>
      <c r="G6" s="115"/>
      <c r="H6" s="115"/>
      <c r="I6" s="115"/>
      <c r="J6" s="115">
        <f>SUM(C6:I6)</f>
        <v>2</v>
      </c>
      <c r="K6" s="116">
        <v>0</v>
      </c>
      <c r="L6" s="106"/>
      <c r="M6" s="106"/>
      <c r="N6" s="106"/>
    </row>
    <row r="7" spans="1:14" s="59" customFormat="1" ht="12" x14ac:dyDescent="0.2">
      <c r="A7" s="113" t="s">
        <v>471</v>
      </c>
      <c r="B7" s="113">
        <v>1401</v>
      </c>
      <c r="C7" s="114"/>
      <c r="D7" s="115">
        <f t="shared" ref="D7:D12" si="1">4-1</f>
        <v>3</v>
      </c>
      <c r="E7" s="114">
        <v>-1</v>
      </c>
      <c r="F7" s="115"/>
      <c r="G7" s="115"/>
      <c r="H7" s="115"/>
      <c r="I7" s="115"/>
      <c r="J7" s="115">
        <f t="shared" ref="J7:J14" si="2">SUM(C7:I7)</f>
        <v>2</v>
      </c>
      <c r="K7" s="116">
        <v>7.0000000000000007E-2</v>
      </c>
      <c r="L7" s="106"/>
      <c r="M7" s="106"/>
      <c r="N7" s="106"/>
    </row>
    <row r="8" spans="1:14" s="59" customFormat="1" ht="12" x14ac:dyDescent="0.2">
      <c r="A8" s="113" t="s">
        <v>238</v>
      </c>
      <c r="B8" s="113">
        <v>1402</v>
      </c>
      <c r="C8" s="114"/>
      <c r="D8" s="115">
        <f t="shared" si="1"/>
        <v>3</v>
      </c>
      <c r="E8" s="114">
        <v>-1</v>
      </c>
      <c r="F8" s="115"/>
      <c r="G8" s="115"/>
      <c r="H8" s="115"/>
      <c r="I8" s="115"/>
      <c r="J8" s="115">
        <f t="shared" si="2"/>
        <v>2</v>
      </c>
      <c r="K8" s="116">
        <v>7.0000000000000007E-2</v>
      </c>
      <c r="L8" s="106"/>
      <c r="M8" s="106"/>
      <c r="N8" s="106"/>
    </row>
    <row r="9" spans="1:14" s="59" customFormat="1" ht="12" x14ac:dyDescent="0.2">
      <c r="A9" s="113" t="s">
        <v>472</v>
      </c>
      <c r="B9" s="113">
        <v>1403</v>
      </c>
      <c r="C9" s="114"/>
      <c r="D9" s="115">
        <f t="shared" si="1"/>
        <v>3</v>
      </c>
      <c r="E9" s="114">
        <v>-1</v>
      </c>
      <c r="F9" s="115"/>
      <c r="G9" s="115"/>
      <c r="H9" s="115"/>
      <c r="I9" s="115"/>
      <c r="J9" s="115">
        <f t="shared" si="2"/>
        <v>2</v>
      </c>
      <c r="K9" s="116">
        <v>7.0000000000000007E-2</v>
      </c>
      <c r="L9" s="106"/>
      <c r="M9" s="106"/>
      <c r="N9" s="106"/>
    </row>
    <row r="10" spans="1:14" s="59" customFormat="1" ht="12" x14ac:dyDescent="0.2">
      <c r="A10" s="113" t="s">
        <v>240</v>
      </c>
      <c r="B10" s="113">
        <v>1404</v>
      </c>
      <c r="C10" s="114"/>
      <c r="D10" s="115">
        <f t="shared" si="1"/>
        <v>3</v>
      </c>
      <c r="E10" s="114">
        <v>-1</v>
      </c>
      <c r="F10" s="115"/>
      <c r="G10" s="115">
        <v>-1</v>
      </c>
      <c r="H10" s="115"/>
      <c r="I10" s="115"/>
      <c r="J10" s="115">
        <f t="shared" si="2"/>
        <v>1</v>
      </c>
      <c r="K10" s="116">
        <v>0.1</v>
      </c>
      <c r="L10" s="106"/>
      <c r="M10" s="106"/>
      <c r="N10" s="106"/>
    </row>
    <row r="11" spans="1:14" s="59" customFormat="1" ht="12" x14ac:dyDescent="0.2">
      <c r="A11" s="113" t="s">
        <v>241</v>
      </c>
      <c r="B11" s="113">
        <v>1405</v>
      </c>
      <c r="C11" s="114"/>
      <c r="D11" s="115">
        <f t="shared" si="1"/>
        <v>3</v>
      </c>
      <c r="E11" s="114">
        <v>-1</v>
      </c>
      <c r="F11" s="115"/>
      <c r="G11" s="115">
        <v>-1</v>
      </c>
      <c r="H11" s="115"/>
      <c r="I11" s="115"/>
      <c r="J11" s="115">
        <f t="shared" si="2"/>
        <v>1</v>
      </c>
      <c r="K11" s="116">
        <v>0</v>
      </c>
      <c r="L11" s="106"/>
      <c r="M11" s="106"/>
      <c r="N11" s="106"/>
    </row>
    <row r="12" spans="1:14" s="59" customFormat="1" ht="12" x14ac:dyDescent="0.2">
      <c r="A12" s="113" t="s">
        <v>473</v>
      </c>
      <c r="B12" s="113">
        <v>1406</v>
      </c>
      <c r="C12" s="114"/>
      <c r="D12" s="115">
        <f t="shared" si="1"/>
        <v>3</v>
      </c>
      <c r="E12" s="114">
        <v>-1</v>
      </c>
      <c r="F12" s="115"/>
      <c r="G12" s="115"/>
      <c r="H12" s="115"/>
      <c r="I12" s="115"/>
      <c r="J12" s="115">
        <f t="shared" si="2"/>
        <v>2</v>
      </c>
      <c r="K12" s="116" t="s">
        <v>474</v>
      </c>
      <c r="L12" s="106"/>
      <c r="M12" s="106"/>
      <c r="N12" s="106"/>
    </row>
    <row r="13" spans="1:14" s="59" customFormat="1" ht="12" x14ac:dyDescent="0.2">
      <c r="A13" s="113" t="s">
        <v>475</v>
      </c>
      <c r="B13" s="113">
        <v>1407</v>
      </c>
      <c r="C13" s="114"/>
      <c r="D13" s="115"/>
      <c r="E13" s="114"/>
      <c r="F13" s="115"/>
      <c r="G13" s="115"/>
      <c r="H13" s="115"/>
      <c r="I13" s="115"/>
      <c r="J13" s="115">
        <f t="shared" si="2"/>
        <v>0</v>
      </c>
      <c r="K13" s="116">
        <v>0</v>
      </c>
      <c r="L13" s="106"/>
      <c r="M13" s="106"/>
      <c r="N13" s="106"/>
    </row>
    <row r="14" spans="1:14" s="59" customFormat="1" ht="12" x14ac:dyDescent="0.2">
      <c r="A14" s="113" t="s">
        <v>243</v>
      </c>
      <c r="B14" s="113">
        <v>1409</v>
      </c>
      <c r="C14" s="114"/>
      <c r="D14" s="115">
        <f>4-1</f>
        <v>3</v>
      </c>
      <c r="E14" s="114">
        <v>-1</v>
      </c>
      <c r="F14" s="115"/>
      <c r="G14" s="115"/>
      <c r="H14" s="115">
        <v>-2</v>
      </c>
      <c r="I14" s="115"/>
      <c r="J14" s="115">
        <f t="shared" si="2"/>
        <v>0</v>
      </c>
      <c r="K14" s="116"/>
      <c r="L14" s="106"/>
      <c r="M14" s="106"/>
      <c r="N14" s="106"/>
    </row>
    <row r="15" spans="1:14" s="59" customFormat="1" ht="12" x14ac:dyDescent="0.2">
      <c r="A15" s="117"/>
      <c r="B15" s="117"/>
      <c r="C15" s="118"/>
      <c r="D15" s="119"/>
      <c r="E15" s="118"/>
      <c r="F15" s="119"/>
      <c r="G15" s="119"/>
      <c r="H15" s="119"/>
      <c r="I15" s="119"/>
      <c r="J15" s="119"/>
      <c r="K15" s="120"/>
      <c r="L15" s="106"/>
      <c r="M15" s="106"/>
      <c r="N15" s="106"/>
    </row>
    <row r="16" spans="1:14" s="112" customFormat="1" ht="12" x14ac:dyDescent="0.2">
      <c r="A16" s="107" t="s">
        <v>90</v>
      </c>
      <c r="B16" s="107">
        <v>142</v>
      </c>
      <c r="C16" s="108">
        <f>SUM(C17:C20)</f>
        <v>1</v>
      </c>
      <c r="D16" s="108">
        <f t="shared" ref="D16:J16" si="3">SUM(D17:D20)</f>
        <v>12</v>
      </c>
      <c r="E16" s="108">
        <f t="shared" si="3"/>
        <v>-6</v>
      </c>
      <c r="F16" s="108">
        <f t="shared" si="3"/>
        <v>0</v>
      </c>
      <c r="G16" s="108">
        <f t="shared" si="3"/>
        <v>-2</v>
      </c>
      <c r="H16" s="108">
        <f t="shared" si="3"/>
        <v>0</v>
      </c>
      <c r="I16" s="108">
        <f t="shared" si="3"/>
        <v>0</v>
      </c>
      <c r="J16" s="108">
        <f t="shared" si="3"/>
        <v>5</v>
      </c>
      <c r="K16" s="121"/>
      <c r="L16" s="110">
        <f>SUM(C16:I16)-J16</f>
        <v>0</v>
      </c>
      <c r="M16" s="111">
        <f>+C16-Bilanz!E17</f>
        <v>0</v>
      </c>
      <c r="N16" s="111">
        <f>+J16-Bilanz!C17</f>
        <v>0</v>
      </c>
    </row>
    <row r="17" spans="1:14" s="59" customFormat="1" ht="12" x14ac:dyDescent="0.2">
      <c r="A17" s="113" t="s">
        <v>476</v>
      </c>
      <c r="B17" s="113">
        <v>1420</v>
      </c>
      <c r="C17" s="114">
        <v>1</v>
      </c>
      <c r="D17" s="115">
        <v>4</v>
      </c>
      <c r="E17" s="114">
        <v>-2</v>
      </c>
      <c r="F17" s="115"/>
      <c r="G17" s="115">
        <v>-1</v>
      </c>
      <c r="H17" s="115"/>
      <c r="I17" s="115"/>
      <c r="J17" s="115">
        <f>SUM(C17:I17)</f>
        <v>2</v>
      </c>
      <c r="K17" s="116">
        <v>0.6</v>
      </c>
      <c r="L17" s="106"/>
      <c r="M17" s="106"/>
      <c r="N17" s="106"/>
    </row>
    <row r="18" spans="1:14" s="59" customFormat="1" ht="36" x14ac:dyDescent="0.2">
      <c r="A18" s="122" t="s">
        <v>477</v>
      </c>
      <c r="B18" s="113">
        <v>1421</v>
      </c>
      <c r="C18" s="114"/>
      <c r="D18" s="115">
        <v>4</v>
      </c>
      <c r="E18" s="114">
        <v>-2</v>
      </c>
      <c r="F18" s="115"/>
      <c r="G18" s="115">
        <v>-1</v>
      </c>
      <c r="H18" s="115"/>
      <c r="I18" s="115"/>
      <c r="J18" s="115">
        <f>SUM(C18:I18)</f>
        <v>1</v>
      </c>
      <c r="K18" s="116">
        <v>0.5</v>
      </c>
      <c r="L18" s="106"/>
      <c r="M18" s="106"/>
      <c r="N18" s="106"/>
    </row>
    <row r="19" spans="1:14" s="59" customFormat="1" ht="24" x14ac:dyDescent="0.2">
      <c r="A19" s="122" t="s">
        <v>478</v>
      </c>
      <c r="B19" s="113">
        <v>1427</v>
      </c>
      <c r="C19" s="114"/>
      <c r="D19" s="115"/>
      <c r="E19" s="114"/>
      <c r="F19" s="115"/>
      <c r="G19" s="115"/>
      <c r="H19" s="115"/>
      <c r="I19" s="115"/>
      <c r="J19" s="115">
        <f>SUM(C19:I19)</f>
        <v>0</v>
      </c>
      <c r="K19" s="116">
        <v>0</v>
      </c>
      <c r="L19" s="106"/>
      <c r="M19" s="106"/>
      <c r="N19" s="106"/>
    </row>
    <row r="20" spans="1:14" s="59" customFormat="1" ht="24" x14ac:dyDescent="0.2">
      <c r="A20" s="122" t="s">
        <v>479</v>
      </c>
      <c r="B20" s="113">
        <v>1429</v>
      </c>
      <c r="C20" s="114"/>
      <c r="D20" s="115">
        <v>4</v>
      </c>
      <c r="E20" s="114">
        <v>-2</v>
      </c>
      <c r="F20" s="115"/>
      <c r="G20" s="115"/>
      <c r="H20" s="115"/>
      <c r="I20" s="115"/>
      <c r="J20" s="115">
        <f>SUM(C20:I20)</f>
        <v>2</v>
      </c>
      <c r="K20" s="116">
        <v>0.5</v>
      </c>
      <c r="L20" s="106"/>
      <c r="M20" s="106"/>
      <c r="N20" s="106"/>
    </row>
    <row r="21" spans="1:14" s="59" customFormat="1" ht="12" x14ac:dyDescent="0.2">
      <c r="A21" s="117"/>
      <c r="B21" s="117"/>
      <c r="C21" s="118"/>
      <c r="D21" s="119"/>
      <c r="E21" s="118"/>
      <c r="F21" s="119"/>
      <c r="G21" s="119"/>
      <c r="H21" s="119"/>
      <c r="I21" s="119"/>
      <c r="J21" s="119"/>
      <c r="K21" s="120"/>
      <c r="L21" s="106"/>
      <c r="M21" s="106"/>
      <c r="N21" s="106"/>
    </row>
    <row r="22" spans="1:14" s="59" customFormat="1" ht="24" x14ac:dyDescent="0.2">
      <c r="A22" s="107" t="s">
        <v>91</v>
      </c>
      <c r="B22" s="107">
        <v>144</v>
      </c>
      <c r="C22" s="108">
        <f>SUM(C23:C27)</f>
        <v>1</v>
      </c>
      <c r="D22" s="108">
        <f t="shared" ref="D22:J22" si="4">SUM(D23:D27)</f>
        <v>18</v>
      </c>
      <c r="E22" s="108">
        <f t="shared" si="4"/>
        <v>-9</v>
      </c>
      <c r="F22" s="108">
        <f t="shared" si="4"/>
        <v>-2</v>
      </c>
      <c r="G22" s="108">
        <f t="shared" si="4"/>
        <v>0</v>
      </c>
      <c r="H22" s="108">
        <f t="shared" si="4"/>
        <v>0</v>
      </c>
      <c r="I22" s="108">
        <f t="shared" si="4"/>
        <v>0</v>
      </c>
      <c r="J22" s="108">
        <f t="shared" si="4"/>
        <v>8</v>
      </c>
      <c r="K22" s="123" t="s">
        <v>480</v>
      </c>
      <c r="L22" s="110">
        <f>SUM(C22:I22)-J22</f>
        <v>0</v>
      </c>
      <c r="M22" s="111">
        <f>+C22-Bilanz!E18</f>
        <v>0</v>
      </c>
      <c r="N22" s="111">
        <f>+J22-Bilanz!C18</f>
        <v>0</v>
      </c>
    </row>
    <row r="23" spans="1:14" s="59" customFormat="1" ht="24" x14ac:dyDescent="0.2">
      <c r="A23" s="122" t="s">
        <v>481</v>
      </c>
      <c r="B23" s="113">
        <v>1442</v>
      </c>
      <c r="C23" s="115">
        <v>1</v>
      </c>
      <c r="D23" s="115">
        <v>18</v>
      </c>
      <c r="E23" s="115">
        <v>-9</v>
      </c>
      <c r="F23" s="115">
        <v>-2</v>
      </c>
      <c r="G23" s="115"/>
      <c r="H23" s="115"/>
      <c r="I23" s="115"/>
      <c r="J23" s="115">
        <f>SUM(C23:I23)</f>
        <v>8</v>
      </c>
      <c r="K23" s="121"/>
      <c r="L23" s="106"/>
      <c r="M23" s="106"/>
      <c r="N23" s="106"/>
    </row>
    <row r="24" spans="1:14" s="59" customFormat="1" ht="24" x14ac:dyDescent="0.2">
      <c r="A24" s="122" t="s">
        <v>482</v>
      </c>
      <c r="B24" s="113">
        <v>1444</v>
      </c>
      <c r="C24" s="115"/>
      <c r="D24" s="115"/>
      <c r="E24" s="115"/>
      <c r="F24" s="115"/>
      <c r="G24" s="115"/>
      <c r="H24" s="115"/>
      <c r="I24" s="115"/>
      <c r="J24" s="115">
        <f>SUM(C24:I24)</f>
        <v>0</v>
      </c>
      <c r="K24" s="121"/>
      <c r="L24" s="106"/>
      <c r="M24" s="106"/>
      <c r="N24" s="106"/>
    </row>
    <row r="25" spans="1:14" s="59" customFormat="1" ht="12" x14ac:dyDescent="0.2">
      <c r="A25" s="122" t="s">
        <v>483</v>
      </c>
      <c r="B25" s="113">
        <v>1445</v>
      </c>
      <c r="C25" s="115"/>
      <c r="D25" s="115"/>
      <c r="E25" s="115"/>
      <c r="F25" s="115"/>
      <c r="G25" s="115"/>
      <c r="H25" s="115"/>
      <c r="I25" s="115"/>
      <c r="J25" s="115">
        <f>SUM(C25:I25)</f>
        <v>0</v>
      </c>
      <c r="K25" s="121"/>
      <c r="L25" s="106"/>
      <c r="M25" s="106"/>
      <c r="N25" s="106"/>
    </row>
    <row r="26" spans="1:14" s="59" customFormat="1" ht="24" x14ac:dyDescent="0.2">
      <c r="A26" s="122" t="s">
        <v>484</v>
      </c>
      <c r="B26" s="113">
        <v>1446</v>
      </c>
      <c r="C26" s="115"/>
      <c r="D26" s="115"/>
      <c r="E26" s="115"/>
      <c r="F26" s="115"/>
      <c r="G26" s="115"/>
      <c r="H26" s="115"/>
      <c r="I26" s="115"/>
      <c r="J26" s="115">
        <f>SUM(C26:I26)</f>
        <v>0</v>
      </c>
      <c r="K26" s="121"/>
      <c r="L26" s="106"/>
      <c r="M26" s="106"/>
      <c r="N26" s="106"/>
    </row>
    <row r="27" spans="1:14" s="59" customFormat="1" ht="12" x14ac:dyDescent="0.2">
      <c r="A27" s="122" t="s">
        <v>485</v>
      </c>
      <c r="B27" s="113">
        <v>1447</v>
      </c>
      <c r="C27" s="115"/>
      <c r="D27" s="115"/>
      <c r="E27" s="115"/>
      <c r="F27" s="115"/>
      <c r="G27" s="115"/>
      <c r="H27" s="115"/>
      <c r="I27" s="115"/>
      <c r="J27" s="115">
        <f>SUM(C27:I27)</f>
        <v>0</v>
      </c>
      <c r="K27" s="121"/>
      <c r="L27" s="106"/>
      <c r="M27" s="106"/>
      <c r="N27" s="106"/>
    </row>
    <row r="28" spans="1:14" s="59" customFormat="1" ht="12" x14ac:dyDescent="0.2">
      <c r="A28" s="124"/>
      <c r="B28" s="117"/>
      <c r="C28" s="119"/>
      <c r="D28" s="119"/>
      <c r="E28" s="119"/>
      <c r="F28" s="119"/>
      <c r="G28" s="119"/>
      <c r="H28" s="119"/>
      <c r="I28" s="119"/>
      <c r="J28" s="119"/>
      <c r="K28" s="125"/>
      <c r="L28" s="106"/>
      <c r="M28" s="106"/>
      <c r="N28" s="106"/>
    </row>
    <row r="29" spans="1:14" s="59" customFormat="1" ht="12" x14ac:dyDescent="0.2">
      <c r="A29" s="117"/>
      <c r="B29" s="117"/>
      <c r="C29" s="118"/>
      <c r="D29" s="119"/>
      <c r="E29" s="118"/>
      <c r="F29" s="119"/>
      <c r="G29" s="119"/>
      <c r="H29" s="119"/>
      <c r="I29" s="119"/>
      <c r="J29" s="119"/>
      <c r="K29" s="120"/>
      <c r="L29" s="106"/>
      <c r="M29" s="106"/>
      <c r="N29" s="106"/>
    </row>
    <row r="30" spans="1:14" s="59" customFormat="1" ht="24" x14ac:dyDescent="0.2">
      <c r="A30" s="107" t="s">
        <v>92</v>
      </c>
      <c r="B30" s="107">
        <v>145</v>
      </c>
      <c r="C30" s="108">
        <f>SUM(C31:C35)</f>
        <v>1</v>
      </c>
      <c r="D30" s="108">
        <f t="shared" ref="D30:J30" si="5">SUM(D31:D35)</f>
        <v>18</v>
      </c>
      <c r="E30" s="108">
        <f t="shared" si="5"/>
        <v>-8</v>
      </c>
      <c r="F30" s="108">
        <f t="shared" si="5"/>
        <v>-2</v>
      </c>
      <c r="G30" s="108">
        <f t="shared" si="5"/>
        <v>0</v>
      </c>
      <c r="H30" s="108">
        <f t="shared" si="5"/>
        <v>0</v>
      </c>
      <c r="I30" s="108">
        <f t="shared" si="5"/>
        <v>0</v>
      </c>
      <c r="J30" s="108">
        <f t="shared" si="5"/>
        <v>9</v>
      </c>
      <c r="K30" s="123" t="s">
        <v>480</v>
      </c>
      <c r="L30" s="110">
        <f>SUM(C30:I30)-J30</f>
        <v>0</v>
      </c>
      <c r="M30" s="111">
        <f>+C30-Bilanz!E19</f>
        <v>0</v>
      </c>
      <c r="N30" s="111">
        <f>+J30-Bilanz!C19</f>
        <v>0</v>
      </c>
    </row>
    <row r="31" spans="1:14" s="59" customFormat="1" ht="24" x14ac:dyDescent="0.2">
      <c r="A31" s="122" t="s">
        <v>481</v>
      </c>
      <c r="B31" s="113">
        <v>1452</v>
      </c>
      <c r="C31" s="115">
        <v>1</v>
      </c>
      <c r="D31" s="115">
        <v>18</v>
      </c>
      <c r="E31" s="115">
        <v>-8</v>
      </c>
      <c r="F31" s="115">
        <v>-2</v>
      </c>
      <c r="G31" s="115"/>
      <c r="H31" s="115"/>
      <c r="I31" s="115"/>
      <c r="J31" s="115">
        <f>SUM(C31:I31)</f>
        <v>9</v>
      </c>
      <c r="K31" s="121"/>
      <c r="L31" s="106"/>
      <c r="M31" s="106"/>
      <c r="N31" s="106"/>
    </row>
    <row r="32" spans="1:14" s="59" customFormat="1" ht="24" x14ac:dyDescent="0.2">
      <c r="A32" s="122" t="s">
        <v>482</v>
      </c>
      <c r="B32" s="113">
        <v>1454</v>
      </c>
      <c r="C32" s="115"/>
      <c r="D32" s="115"/>
      <c r="E32" s="115"/>
      <c r="F32" s="115"/>
      <c r="G32" s="115"/>
      <c r="H32" s="115"/>
      <c r="I32" s="115"/>
      <c r="J32" s="115">
        <f>SUM(C32:I32)</f>
        <v>0</v>
      </c>
      <c r="K32" s="121"/>
      <c r="L32" s="106"/>
      <c r="M32" s="106"/>
      <c r="N32" s="106"/>
    </row>
    <row r="33" spans="1:14" s="59" customFormat="1" ht="12" x14ac:dyDescent="0.2">
      <c r="A33" s="122" t="s">
        <v>483</v>
      </c>
      <c r="B33" s="113">
        <v>1455</v>
      </c>
      <c r="C33" s="115"/>
      <c r="D33" s="115"/>
      <c r="E33" s="115"/>
      <c r="F33" s="115"/>
      <c r="G33" s="115"/>
      <c r="H33" s="115"/>
      <c r="I33" s="115"/>
      <c r="J33" s="115">
        <f>SUM(C33:I33)</f>
        <v>0</v>
      </c>
      <c r="K33" s="121"/>
      <c r="L33" s="106"/>
      <c r="M33" s="106"/>
      <c r="N33" s="106"/>
    </row>
    <row r="34" spans="1:14" s="59" customFormat="1" ht="24" x14ac:dyDescent="0.2">
      <c r="A34" s="122" t="s">
        <v>484</v>
      </c>
      <c r="B34" s="113">
        <v>1456</v>
      </c>
      <c r="C34" s="115"/>
      <c r="D34" s="115"/>
      <c r="E34" s="115"/>
      <c r="F34" s="115"/>
      <c r="G34" s="115"/>
      <c r="H34" s="115"/>
      <c r="I34" s="115"/>
      <c r="J34" s="115">
        <f>SUM(C34:I34)</f>
        <v>0</v>
      </c>
      <c r="K34" s="121"/>
      <c r="L34" s="106"/>
      <c r="M34" s="106"/>
      <c r="N34" s="106"/>
    </row>
    <row r="35" spans="1:14" s="59" customFormat="1" ht="12" x14ac:dyDescent="0.2">
      <c r="A35" s="122" t="s">
        <v>485</v>
      </c>
      <c r="B35" s="113">
        <v>1457</v>
      </c>
      <c r="C35" s="115"/>
      <c r="D35" s="115"/>
      <c r="E35" s="115"/>
      <c r="F35" s="115"/>
      <c r="G35" s="115"/>
      <c r="H35" s="115"/>
      <c r="I35" s="115"/>
      <c r="J35" s="115">
        <f>SUM(C35:I35)</f>
        <v>0</v>
      </c>
      <c r="K35" s="121"/>
      <c r="L35" s="106"/>
      <c r="M35" s="106"/>
      <c r="N35" s="106"/>
    </row>
    <row r="36" spans="1:14" s="59" customFormat="1" ht="12" x14ac:dyDescent="0.2">
      <c r="A36" s="117"/>
      <c r="B36" s="117"/>
      <c r="C36" s="118"/>
      <c r="D36" s="119"/>
      <c r="E36" s="118"/>
      <c r="F36" s="119"/>
      <c r="G36" s="119"/>
      <c r="H36" s="119"/>
      <c r="I36" s="119"/>
      <c r="J36" s="119"/>
      <c r="K36" s="120"/>
      <c r="L36" s="106"/>
      <c r="M36" s="106"/>
      <c r="N36" s="106"/>
    </row>
    <row r="37" spans="1:14" s="112" customFormat="1" ht="12" x14ac:dyDescent="0.2">
      <c r="A37" s="107" t="s">
        <v>93</v>
      </c>
      <c r="B37" s="107">
        <v>146</v>
      </c>
      <c r="C37" s="108">
        <f>SUM(C38:C42)</f>
        <v>1</v>
      </c>
      <c r="D37" s="108">
        <f t="shared" ref="D37:J37" si="6">SUM(D38:D42)</f>
        <v>10</v>
      </c>
      <c r="E37" s="108">
        <f t="shared" si="6"/>
        <v>-9</v>
      </c>
      <c r="F37" s="108">
        <f t="shared" si="6"/>
        <v>0</v>
      </c>
      <c r="G37" s="108">
        <f t="shared" si="6"/>
        <v>-2</v>
      </c>
      <c r="H37" s="108">
        <f t="shared" si="6"/>
        <v>0</v>
      </c>
      <c r="I37" s="108">
        <f t="shared" si="6"/>
        <v>0</v>
      </c>
      <c r="J37" s="108">
        <f t="shared" si="6"/>
        <v>0</v>
      </c>
      <c r="K37" s="121" t="s">
        <v>486</v>
      </c>
      <c r="L37" s="110">
        <f>SUM(C37:I37)-J37</f>
        <v>0</v>
      </c>
      <c r="M37" s="111">
        <f>+C37-Bilanz!E20</f>
        <v>0</v>
      </c>
      <c r="N37" s="111">
        <f>+J37-Bilanz!C20</f>
        <v>0</v>
      </c>
    </row>
    <row r="38" spans="1:14" s="59" customFormat="1" ht="24" x14ac:dyDescent="0.2">
      <c r="A38" s="122" t="s">
        <v>481</v>
      </c>
      <c r="B38" s="113">
        <v>1462</v>
      </c>
      <c r="C38" s="115">
        <v>1</v>
      </c>
      <c r="D38" s="115">
        <v>10</v>
      </c>
      <c r="E38" s="115">
        <v>-9</v>
      </c>
      <c r="F38" s="115"/>
      <c r="G38" s="115">
        <v>-2</v>
      </c>
      <c r="H38" s="115"/>
      <c r="I38" s="115"/>
      <c r="J38" s="115">
        <f>SUM(C38:I38)</f>
        <v>0</v>
      </c>
      <c r="K38" s="121" t="s">
        <v>486</v>
      </c>
      <c r="L38" s="106"/>
      <c r="M38" s="106"/>
      <c r="N38" s="106"/>
    </row>
    <row r="39" spans="1:14" s="59" customFormat="1" ht="24" x14ac:dyDescent="0.2">
      <c r="A39" s="122" t="s">
        <v>482</v>
      </c>
      <c r="B39" s="113">
        <v>1464</v>
      </c>
      <c r="C39" s="115"/>
      <c r="D39" s="115"/>
      <c r="E39" s="115"/>
      <c r="F39" s="115"/>
      <c r="G39" s="115"/>
      <c r="H39" s="115"/>
      <c r="I39" s="115"/>
      <c r="J39" s="115">
        <f>SUM(C39:I39)</f>
        <v>0</v>
      </c>
      <c r="K39" s="121" t="s">
        <v>486</v>
      </c>
    </row>
    <row r="40" spans="1:14" s="59" customFormat="1" ht="12" x14ac:dyDescent="0.2">
      <c r="A40" s="122" t="s">
        <v>483</v>
      </c>
      <c r="B40" s="113">
        <v>1465</v>
      </c>
      <c r="C40" s="115"/>
      <c r="D40" s="115"/>
      <c r="E40" s="115"/>
      <c r="F40" s="115"/>
      <c r="G40" s="115"/>
      <c r="H40" s="115"/>
      <c r="I40" s="115"/>
      <c r="J40" s="115">
        <f>SUM(C40:I40)</f>
        <v>0</v>
      </c>
      <c r="K40" s="121" t="s">
        <v>486</v>
      </c>
    </row>
    <row r="41" spans="1:14" s="59" customFormat="1" ht="24" x14ac:dyDescent="0.2">
      <c r="A41" s="122" t="s">
        <v>484</v>
      </c>
      <c r="B41" s="113">
        <v>1466</v>
      </c>
      <c r="C41" s="115"/>
      <c r="D41" s="115"/>
      <c r="E41" s="115"/>
      <c r="F41" s="115"/>
      <c r="G41" s="115"/>
      <c r="H41" s="115"/>
      <c r="I41" s="115"/>
      <c r="J41" s="115">
        <f>SUM(C41:I41)</f>
        <v>0</v>
      </c>
      <c r="K41" s="121" t="s">
        <v>486</v>
      </c>
    </row>
    <row r="42" spans="1:14" s="59" customFormat="1" ht="12" x14ac:dyDescent="0.2">
      <c r="A42" s="122" t="s">
        <v>485</v>
      </c>
      <c r="B42" s="113">
        <v>1467</v>
      </c>
      <c r="C42" s="115"/>
      <c r="D42" s="115"/>
      <c r="E42" s="115"/>
      <c r="F42" s="115"/>
      <c r="G42" s="115"/>
      <c r="H42" s="115"/>
      <c r="I42" s="115"/>
      <c r="J42" s="115">
        <f>SUM(C42:I42)</f>
        <v>0</v>
      </c>
      <c r="K42" s="121" t="s">
        <v>486</v>
      </c>
    </row>
    <row r="43" spans="1:14" s="59" customFormat="1" ht="12" x14ac:dyDescent="0.2">
      <c r="C43" s="119"/>
      <c r="D43" s="119"/>
      <c r="E43" s="119"/>
      <c r="F43" s="119"/>
      <c r="G43" s="119"/>
      <c r="H43" s="119"/>
      <c r="I43" s="119"/>
      <c r="J43" s="119"/>
    </row>
    <row r="44" spans="1:14" s="59" customFormat="1" ht="12" x14ac:dyDescent="0.2">
      <c r="A44" s="117" t="s">
        <v>487</v>
      </c>
      <c r="C44" s="119"/>
      <c r="D44" s="119"/>
      <c r="E44" s="119"/>
      <c r="F44" s="119"/>
      <c r="G44" s="119"/>
      <c r="H44" s="119"/>
      <c r="I44" s="119"/>
      <c r="J44" s="119"/>
    </row>
    <row r="45" spans="1:14" s="59" customFormat="1" ht="12" x14ac:dyDescent="0.2">
      <c r="C45" s="119"/>
      <c r="D45" s="119"/>
      <c r="E45" s="119"/>
      <c r="F45" s="119"/>
      <c r="G45" s="119"/>
      <c r="H45" s="119"/>
      <c r="I45" s="119"/>
      <c r="J45" s="119"/>
    </row>
    <row r="46" spans="1:14" s="59" customFormat="1" ht="12" x14ac:dyDescent="0.2">
      <c r="A46" s="59" t="s">
        <v>488</v>
      </c>
      <c r="C46" s="119">
        <f t="shared" ref="C46:J46" si="7">+C5+C16+C22+C30+C37</f>
        <v>5</v>
      </c>
      <c r="D46" s="119">
        <f t="shared" si="7"/>
        <v>81</v>
      </c>
      <c r="E46" s="119">
        <f t="shared" si="7"/>
        <v>-40</v>
      </c>
      <c r="F46" s="119">
        <f t="shared" si="7"/>
        <v>-4</v>
      </c>
      <c r="G46" s="119">
        <f t="shared" si="7"/>
        <v>-6</v>
      </c>
      <c r="H46" s="119">
        <f t="shared" si="7"/>
        <v>-2</v>
      </c>
      <c r="I46" s="119">
        <f t="shared" si="7"/>
        <v>0</v>
      </c>
      <c r="J46" s="119">
        <f t="shared" si="7"/>
        <v>34</v>
      </c>
    </row>
    <row r="47" spans="1:14" s="59" customFormat="1" ht="12" x14ac:dyDescent="0.2"/>
    <row r="48" spans="1:14" s="59" customFormat="1" ht="12" x14ac:dyDescent="0.2"/>
    <row r="49" spans="1:14" s="59" customFormat="1" ht="12" x14ac:dyDescent="0.2"/>
    <row r="50" spans="1:14" s="59" customFormat="1" ht="12" x14ac:dyDescent="0.2"/>
    <row r="51" spans="1:14" x14ac:dyDescent="0.2">
      <c r="A51" s="87"/>
      <c r="B51" s="87"/>
      <c r="C51" s="87"/>
      <c r="D51" s="87"/>
      <c r="E51" s="87"/>
      <c r="F51" s="87"/>
      <c r="G51" s="87"/>
      <c r="H51" s="87"/>
      <c r="I51" s="87"/>
      <c r="J51" s="87"/>
      <c r="K51" s="87"/>
      <c r="L51" s="87"/>
      <c r="M51" s="87"/>
      <c r="N51" s="87"/>
    </row>
    <row r="52" spans="1:14" x14ac:dyDescent="0.2">
      <c r="A52" s="87"/>
      <c r="B52" s="87"/>
      <c r="C52" s="87"/>
      <c r="D52" s="87"/>
      <c r="E52" s="87"/>
      <c r="F52" s="87"/>
      <c r="G52" s="87"/>
      <c r="H52" s="87"/>
      <c r="I52" s="87"/>
      <c r="J52" s="87"/>
      <c r="K52" s="87"/>
      <c r="L52" s="87"/>
      <c r="M52" s="87"/>
      <c r="N52" s="87"/>
    </row>
    <row r="53" spans="1:14" x14ac:dyDescent="0.2">
      <c r="A53" s="87"/>
      <c r="B53" s="87"/>
      <c r="C53" s="87"/>
      <c r="D53" s="87"/>
      <c r="E53" s="87"/>
      <c r="F53" s="87"/>
      <c r="G53" s="87"/>
      <c r="H53" s="87"/>
      <c r="I53" s="87"/>
      <c r="J53" s="87"/>
      <c r="K53" s="87"/>
      <c r="L53" s="87"/>
      <c r="M53" s="87"/>
      <c r="N53" s="87"/>
    </row>
    <row r="54" spans="1:14" x14ac:dyDescent="0.2">
      <c r="A54" s="87"/>
      <c r="B54" s="87"/>
      <c r="C54" s="87"/>
      <c r="D54" s="87"/>
      <c r="E54" s="87"/>
      <c r="F54" s="87"/>
      <c r="G54" s="87"/>
      <c r="H54" s="87"/>
      <c r="I54" s="87"/>
      <c r="J54" s="87"/>
      <c r="K54" s="87"/>
      <c r="L54" s="87"/>
      <c r="M54" s="87"/>
      <c r="N54" s="87"/>
    </row>
    <row r="55" spans="1:14" x14ac:dyDescent="0.2">
      <c r="A55" s="87"/>
      <c r="B55" s="87"/>
      <c r="C55" s="87"/>
      <c r="D55" s="87"/>
      <c r="E55" s="87"/>
      <c r="F55" s="87"/>
      <c r="G55" s="87"/>
      <c r="H55" s="87"/>
      <c r="I55" s="87"/>
      <c r="J55" s="87"/>
      <c r="K55" s="87"/>
      <c r="L55" s="87"/>
      <c r="M55" s="87"/>
      <c r="N55" s="87"/>
    </row>
    <row r="56" spans="1:14" x14ac:dyDescent="0.2">
      <c r="M56" s="87"/>
      <c r="N56" s="87"/>
    </row>
  </sheetData>
  <phoneticPr fontId="2" type="noConversion"/>
  <pageMargins left="0.78740157480314965" right="0.78740157480314965" top="0.98425196850393704" bottom="0.61" header="0.51181102362204722" footer="0.51181102362204722"/>
  <pageSetup paperSize="9" fitToHeight="0" orientation="landscape" r:id="rId1"/>
  <rowBreaks count="1" manualBreakCount="1">
    <brk id="28"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0"/>
  <sheetViews>
    <sheetView workbookViewId="0">
      <selection activeCell="Q37" sqref="Q37:Q38"/>
    </sheetView>
  </sheetViews>
  <sheetFormatPr baseColWidth="10" defaultColWidth="11.42578125" defaultRowHeight="12.75" outlineLevelCol="1" x14ac:dyDescent="0.2"/>
  <cols>
    <col min="1" max="1" width="22.85546875" style="11" bestFit="1" customWidth="1"/>
    <col min="2" max="2" width="5" style="11" bestFit="1" customWidth="1" outlineLevel="1"/>
    <col min="3" max="5" width="10.7109375" style="11" customWidth="1"/>
    <col min="6" max="6" width="14.140625" style="11" customWidth="1"/>
    <col min="7" max="8" width="10.7109375" style="11" customWidth="1"/>
    <col min="9" max="16384" width="11.42578125" style="11"/>
  </cols>
  <sheetData>
    <row r="1" spans="1:11" s="82" customFormat="1" ht="18.75" x14ac:dyDescent="0.3">
      <c r="A1" s="15" t="s">
        <v>489</v>
      </c>
      <c r="B1" s="15"/>
    </row>
    <row r="2" spans="1:11" ht="15.75" x14ac:dyDescent="0.25">
      <c r="A2" s="13"/>
      <c r="J2" s="87"/>
      <c r="K2" s="87"/>
    </row>
    <row r="3" spans="1:11" s="59" customFormat="1" ht="60" x14ac:dyDescent="0.2">
      <c r="A3" s="91" t="s">
        <v>76</v>
      </c>
      <c r="B3" s="91" t="s">
        <v>377</v>
      </c>
      <c r="C3" s="92" t="s">
        <v>459</v>
      </c>
      <c r="D3" s="104" t="s">
        <v>460</v>
      </c>
      <c r="E3" s="104" t="s">
        <v>461</v>
      </c>
      <c r="F3" s="92" t="s">
        <v>462</v>
      </c>
      <c r="G3" s="92" t="s">
        <v>465</v>
      </c>
      <c r="H3" s="92" t="s">
        <v>414</v>
      </c>
      <c r="I3" s="61" t="s">
        <v>467</v>
      </c>
      <c r="J3" s="105" t="s">
        <v>468</v>
      </c>
      <c r="K3" s="105" t="s">
        <v>469</v>
      </c>
    </row>
    <row r="4" spans="1:11" s="59" customFormat="1" ht="12" x14ac:dyDescent="0.2">
      <c r="I4" s="106"/>
      <c r="J4" s="106"/>
      <c r="K4" s="106"/>
    </row>
    <row r="5" spans="1:11" s="112" customFormat="1" ht="12" x14ac:dyDescent="0.2">
      <c r="A5" s="126" t="s">
        <v>235</v>
      </c>
      <c r="B5" s="126">
        <v>108</v>
      </c>
      <c r="C5" s="126">
        <f t="shared" ref="C5:H5" si="0">SUM(C6:C11)</f>
        <v>1</v>
      </c>
      <c r="D5" s="126">
        <f t="shared" si="0"/>
        <v>0</v>
      </c>
      <c r="E5" s="126">
        <f t="shared" si="0"/>
        <v>0</v>
      </c>
      <c r="F5" s="126">
        <f t="shared" si="0"/>
        <v>1</v>
      </c>
      <c r="G5" s="126">
        <f t="shared" si="0"/>
        <v>0</v>
      </c>
      <c r="H5" s="126">
        <f t="shared" si="0"/>
        <v>2</v>
      </c>
      <c r="I5" s="110">
        <f>SUM(C5:G5)-H5</f>
        <v>0</v>
      </c>
      <c r="J5" s="111">
        <f>+C5-Bilanz!E13</f>
        <v>0</v>
      </c>
      <c r="K5" s="111">
        <f>+H5-Bilanz!C13</f>
        <v>0</v>
      </c>
    </row>
    <row r="6" spans="1:11" s="59" customFormat="1" ht="12" x14ac:dyDescent="0.2">
      <c r="A6" s="127" t="s">
        <v>470</v>
      </c>
      <c r="B6" s="127">
        <v>1080</v>
      </c>
      <c r="C6" s="127"/>
      <c r="D6" s="81"/>
      <c r="E6" s="127"/>
      <c r="F6" s="81">
        <v>1</v>
      </c>
      <c r="G6" s="81"/>
      <c r="H6" s="81">
        <f t="shared" ref="H6:H11" si="1">SUM(C6:G6)</f>
        <v>1</v>
      </c>
      <c r="I6" s="106"/>
      <c r="J6" s="106"/>
      <c r="K6" s="106"/>
    </row>
    <row r="7" spans="1:11" s="59" customFormat="1" ht="12" x14ac:dyDescent="0.2">
      <c r="A7" s="127" t="s">
        <v>490</v>
      </c>
      <c r="B7" s="127">
        <v>1084</v>
      </c>
      <c r="C7" s="127">
        <v>1</v>
      </c>
      <c r="D7" s="81"/>
      <c r="E7" s="127"/>
      <c r="F7" s="81"/>
      <c r="G7" s="81"/>
      <c r="H7" s="81">
        <f t="shared" si="1"/>
        <v>1</v>
      </c>
      <c r="I7" s="106"/>
      <c r="J7" s="106"/>
      <c r="K7" s="106"/>
    </row>
    <row r="8" spans="1:11" s="59" customFormat="1" ht="12" x14ac:dyDescent="0.2">
      <c r="A8" s="127" t="s">
        <v>242</v>
      </c>
      <c r="B8" s="127">
        <v>1086</v>
      </c>
      <c r="C8" s="127"/>
      <c r="D8" s="81"/>
      <c r="E8" s="127"/>
      <c r="F8" s="81"/>
      <c r="G8" s="81"/>
      <c r="H8" s="81">
        <f t="shared" si="1"/>
        <v>0</v>
      </c>
      <c r="I8" s="106"/>
      <c r="J8" s="106"/>
      <c r="K8" s="106"/>
    </row>
    <row r="9" spans="1:11" s="59" customFormat="1" ht="12" x14ac:dyDescent="0.2">
      <c r="A9" s="127" t="s">
        <v>475</v>
      </c>
      <c r="B9" s="127">
        <v>1087</v>
      </c>
      <c r="C9" s="127"/>
      <c r="D9" s="81"/>
      <c r="E9" s="127"/>
      <c r="F9" s="81"/>
      <c r="G9" s="81"/>
      <c r="H9" s="81">
        <f t="shared" si="1"/>
        <v>0</v>
      </c>
      <c r="I9" s="106"/>
      <c r="J9" s="106"/>
      <c r="K9" s="106"/>
    </row>
    <row r="10" spans="1:11" s="59" customFormat="1" ht="12" x14ac:dyDescent="0.2">
      <c r="A10" s="127" t="s">
        <v>491</v>
      </c>
      <c r="B10" s="127">
        <v>1088</v>
      </c>
      <c r="C10" s="127"/>
      <c r="D10" s="81"/>
      <c r="E10" s="127"/>
      <c r="F10" s="81"/>
      <c r="G10" s="81"/>
      <c r="H10" s="81">
        <f t="shared" si="1"/>
        <v>0</v>
      </c>
      <c r="I10" s="106"/>
      <c r="J10" s="106"/>
      <c r="K10" s="106"/>
    </row>
    <row r="11" spans="1:11" s="59" customFormat="1" ht="12" x14ac:dyDescent="0.2">
      <c r="A11" s="127" t="s">
        <v>243</v>
      </c>
      <c r="B11" s="127">
        <v>1089</v>
      </c>
      <c r="C11" s="127"/>
      <c r="D11" s="81"/>
      <c r="E11" s="127"/>
      <c r="F11" s="81"/>
      <c r="G11" s="81"/>
      <c r="H11" s="81">
        <f t="shared" si="1"/>
        <v>0</v>
      </c>
      <c r="I11" s="106"/>
      <c r="J11" s="106"/>
      <c r="K11" s="106"/>
    </row>
    <row r="12" spans="1:11" s="59" customFormat="1" ht="12" x14ac:dyDescent="0.2">
      <c r="A12" s="128"/>
      <c r="B12" s="128"/>
      <c r="C12" s="128"/>
      <c r="E12" s="128"/>
      <c r="I12" s="106"/>
      <c r="J12" s="106"/>
      <c r="K12" s="106"/>
    </row>
    <row r="13" spans="1:11" x14ac:dyDescent="0.2">
      <c r="A13" s="87"/>
      <c r="B13" s="87"/>
      <c r="C13" s="87"/>
      <c r="D13" s="87"/>
      <c r="E13" s="87"/>
      <c r="F13" s="87"/>
      <c r="G13" s="87"/>
      <c r="H13" s="87"/>
      <c r="I13" s="87"/>
      <c r="J13" s="87"/>
      <c r="K13" s="87"/>
    </row>
    <row r="14" spans="1:11" x14ac:dyDescent="0.2">
      <c r="A14" s="87"/>
      <c r="B14" s="87"/>
      <c r="C14" s="87"/>
      <c r="D14" s="87"/>
      <c r="E14" s="87"/>
      <c r="F14" s="87"/>
      <c r="G14" s="87"/>
      <c r="H14" s="87"/>
      <c r="I14" s="87"/>
      <c r="J14" s="87"/>
      <c r="K14" s="87"/>
    </row>
    <row r="15" spans="1:11" x14ac:dyDescent="0.2">
      <c r="A15" s="87"/>
      <c r="B15" s="87"/>
      <c r="C15" s="87"/>
      <c r="D15" s="87"/>
      <c r="E15" s="87"/>
      <c r="F15" s="87"/>
      <c r="G15" s="87"/>
      <c r="H15" s="87"/>
      <c r="I15" s="87"/>
      <c r="J15" s="87"/>
      <c r="K15" s="87"/>
    </row>
    <row r="16" spans="1:11" x14ac:dyDescent="0.2">
      <c r="A16" s="87"/>
      <c r="B16" s="87"/>
      <c r="C16" s="87"/>
      <c r="D16" s="87"/>
      <c r="E16" s="87"/>
      <c r="F16" s="87"/>
      <c r="G16" s="87"/>
      <c r="H16" s="87"/>
      <c r="I16" s="87"/>
      <c r="J16" s="87"/>
      <c r="K16" s="87"/>
    </row>
    <row r="17" spans="1:11" x14ac:dyDescent="0.2">
      <c r="A17" s="87"/>
      <c r="B17" s="87"/>
      <c r="C17" s="87"/>
      <c r="D17" s="87"/>
      <c r="E17" s="87"/>
      <c r="F17" s="87"/>
      <c r="G17" s="87"/>
      <c r="H17" s="87"/>
      <c r="I17" s="87"/>
      <c r="J17" s="87"/>
      <c r="K17" s="87"/>
    </row>
    <row r="18" spans="1:11" x14ac:dyDescent="0.2">
      <c r="A18" s="87"/>
      <c r="B18" s="87"/>
      <c r="C18" s="87"/>
      <c r="D18" s="87"/>
      <c r="E18" s="87"/>
      <c r="F18" s="87"/>
      <c r="G18" s="87"/>
      <c r="H18" s="87"/>
      <c r="I18" s="87"/>
      <c r="J18" s="87"/>
      <c r="K18" s="87"/>
    </row>
    <row r="19" spans="1:11" x14ac:dyDescent="0.2">
      <c r="A19" s="87"/>
      <c r="B19" s="87"/>
      <c r="C19" s="87"/>
      <c r="D19" s="87"/>
      <c r="E19" s="87"/>
      <c r="F19" s="87"/>
      <c r="G19" s="87"/>
      <c r="H19" s="87"/>
      <c r="I19" s="87"/>
      <c r="J19" s="87"/>
      <c r="K19" s="87"/>
    </row>
    <row r="20" spans="1:11" x14ac:dyDescent="0.2">
      <c r="J20" s="87"/>
      <c r="K20" s="87"/>
    </row>
  </sheetData>
  <phoneticPr fontId="2" type="noConversion"/>
  <pageMargins left="0.78740157480314965" right="0.63" top="0.98425196850393704" bottom="0.98425196850393704" header="0.51181102362204722" footer="0.51181102362204722"/>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107"/>
  <sheetViews>
    <sheetView topLeftCell="A100" workbookViewId="0">
      <selection activeCell="Q37" sqref="Q37:Q38"/>
    </sheetView>
  </sheetViews>
  <sheetFormatPr baseColWidth="10" defaultColWidth="11.42578125" defaultRowHeight="12.75" x14ac:dyDescent="0.2"/>
  <cols>
    <col min="1" max="1" width="25.85546875" style="11" customWidth="1"/>
    <col min="2" max="4" width="10.7109375" style="11" customWidth="1"/>
    <col min="5" max="6" width="8.140625" style="11" customWidth="1"/>
    <col min="7" max="7" width="8.28515625" style="11" bestFit="1" customWidth="1"/>
    <col min="8" max="8" width="10" style="11" bestFit="1" customWidth="1"/>
    <col min="9" max="16384" width="11.42578125" style="11"/>
  </cols>
  <sheetData>
    <row r="1" spans="1:8" s="82" customFormat="1" ht="18.75" x14ac:dyDescent="0.3">
      <c r="A1" s="15" t="s">
        <v>492</v>
      </c>
    </row>
    <row r="2" spans="1:8" x14ac:dyDescent="0.2">
      <c r="B2" s="9"/>
      <c r="C2" s="9"/>
      <c r="D2" s="1"/>
      <c r="E2" s="1"/>
      <c r="F2" s="1"/>
      <c r="G2" s="1"/>
      <c r="H2" s="1"/>
    </row>
    <row r="3" spans="1:8" x14ac:dyDescent="0.2">
      <c r="B3" s="129"/>
      <c r="C3" s="129"/>
      <c r="D3" s="129"/>
      <c r="E3" s="129"/>
      <c r="F3" s="129"/>
      <c r="G3" s="129"/>
      <c r="H3" s="129"/>
    </row>
    <row r="4" spans="1:8" s="4" customFormat="1" ht="14.25" customHeight="1" x14ac:dyDescent="0.25">
      <c r="B4" s="130">
        <f>+Anleitung!C2</f>
        <v>2022</v>
      </c>
      <c r="C4" s="130">
        <f>+Anleitung!C3</f>
        <v>2021</v>
      </c>
      <c r="D4" s="130">
        <f>+Anleitung!C4</f>
        <v>2020</v>
      </c>
      <c r="E4" s="130">
        <f>+Anleitung!C5</f>
        <v>2019</v>
      </c>
      <c r="F4" s="130">
        <f>+Anleitung!C6</f>
        <v>2018</v>
      </c>
      <c r="G4" s="130">
        <f>+Anleitung!C7</f>
        <v>2017</v>
      </c>
      <c r="H4" s="130" t="s">
        <v>493</v>
      </c>
    </row>
    <row r="5" spans="1:8" s="4" customFormat="1" ht="14.25" customHeight="1" x14ac:dyDescent="0.25">
      <c r="A5" s="3" t="s">
        <v>494</v>
      </c>
      <c r="B5" s="131">
        <f>+Kennzahlen_Berechn!J12</f>
        <v>0.6097560975609756</v>
      </c>
      <c r="C5" s="131">
        <f>+Kennzahlen_Berechn!K12</f>
        <v>1.4705882352941178</v>
      </c>
      <c r="D5" s="131">
        <f>+Kennzahlen_Berechn!L12</f>
        <v>0.6097560975609756</v>
      </c>
      <c r="E5" s="131">
        <f>+Kennzahlen_Berechn!M12</f>
        <v>0.6097560975609756</v>
      </c>
      <c r="F5" s="131">
        <f>+Kennzahlen_Berechn!N12</f>
        <v>0.6097560975609756</v>
      </c>
      <c r="G5" s="131">
        <f>+Kennzahlen_Berechn!O12</f>
        <v>0.6097560975609756</v>
      </c>
      <c r="H5" s="131">
        <f>+Kennzahlen_Berechn!P12</f>
        <v>0.67567567567567566</v>
      </c>
    </row>
    <row r="6" spans="1:8" s="59" customFormat="1" ht="12" x14ac:dyDescent="0.2">
      <c r="A6" s="59" t="s">
        <v>495</v>
      </c>
      <c r="B6" s="59" t="s">
        <v>496</v>
      </c>
      <c r="C6" s="59" t="s">
        <v>497</v>
      </c>
      <c r="D6" s="59" t="s">
        <v>498</v>
      </c>
      <c r="E6" s="59" t="s">
        <v>499</v>
      </c>
    </row>
    <row r="7" spans="1:8" s="59" customFormat="1" ht="12" x14ac:dyDescent="0.2">
      <c r="A7" s="59" t="s">
        <v>500</v>
      </c>
      <c r="C7" s="59" t="s">
        <v>501</v>
      </c>
      <c r="D7" s="59" t="s">
        <v>502</v>
      </c>
      <c r="E7" s="59" t="s">
        <v>503</v>
      </c>
    </row>
    <row r="8" spans="1:8" s="59" customFormat="1" ht="12" x14ac:dyDescent="0.2">
      <c r="C8" s="59" t="s">
        <v>504</v>
      </c>
      <c r="D8" s="59" t="s">
        <v>505</v>
      </c>
      <c r="E8" s="59" t="s">
        <v>506</v>
      </c>
    </row>
    <row r="9" spans="1:8" s="59" customFormat="1" ht="12" x14ac:dyDescent="0.2">
      <c r="E9" s="59" t="s">
        <v>507</v>
      </c>
    </row>
    <row r="10" spans="1:8" s="59" customFormat="1" ht="12" x14ac:dyDescent="0.2">
      <c r="B10" s="91"/>
      <c r="C10" s="91"/>
      <c r="D10" s="91"/>
      <c r="E10" s="91" t="s">
        <v>508</v>
      </c>
      <c r="F10" s="91"/>
      <c r="G10" s="91"/>
      <c r="H10" s="91"/>
    </row>
    <row r="11" spans="1:8" s="59" customFormat="1" ht="12" x14ac:dyDescent="0.2">
      <c r="B11" s="59" t="s">
        <v>509</v>
      </c>
      <c r="C11" s="59" t="s">
        <v>510</v>
      </c>
    </row>
    <row r="12" spans="1:8" s="59" customFormat="1" ht="12" x14ac:dyDescent="0.2">
      <c r="C12" s="59" t="s">
        <v>511</v>
      </c>
    </row>
    <row r="13" spans="1:8" s="59" customFormat="1" ht="12" x14ac:dyDescent="0.2">
      <c r="B13" s="59" t="s">
        <v>512</v>
      </c>
      <c r="C13" s="59" t="s">
        <v>513</v>
      </c>
    </row>
    <row r="14" spans="1:8" s="59" customFormat="1" ht="12" x14ac:dyDescent="0.2">
      <c r="B14" s="91"/>
      <c r="C14" s="91" t="s">
        <v>514</v>
      </c>
      <c r="D14" s="91"/>
      <c r="E14" s="91"/>
      <c r="F14" s="91"/>
      <c r="G14" s="91"/>
      <c r="H14" s="91"/>
    </row>
    <row r="15" spans="1:8" s="59" customFormat="1" ht="12" x14ac:dyDescent="0.2"/>
    <row r="16" spans="1:8" s="59" customFormat="1" ht="12" x14ac:dyDescent="0.2"/>
    <row r="17" spans="1:8" s="4" customFormat="1" ht="14.25" customHeight="1" x14ac:dyDescent="0.25">
      <c r="B17" s="130">
        <f t="shared" ref="B17:H17" si="0">+B$4</f>
        <v>2022</v>
      </c>
      <c r="C17" s="130">
        <f t="shared" si="0"/>
        <v>2021</v>
      </c>
      <c r="D17" s="130">
        <f t="shared" si="0"/>
        <v>2020</v>
      </c>
      <c r="E17" s="130">
        <f t="shared" si="0"/>
        <v>2019</v>
      </c>
      <c r="F17" s="130">
        <f t="shared" si="0"/>
        <v>2018</v>
      </c>
      <c r="G17" s="130">
        <f t="shared" si="0"/>
        <v>2017</v>
      </c>
      <c r="H17" s="130" t="str">
        <f t="shared" si="0"/>
        <v>Mittelwert</v>
      </c>
    </row>
    <row r="18" spans="1:8" s="4" customFormat="1" ht="14.25" customHeight="1" x14ac:dyDescent="0.25">
      <c r="A18" s="3" t="s">
        <v>515</v>
      </c>
      <c r="B18" s="132">
        <f>+Kennzahlen_Berechn!J61</f>
        <v>0.27777777777777779</v>
      </c>
      <c r="C18" s="132">
        <f>+Kennzahlen_Berechn!K61</f>
        <v>0.27777777777777779</v>
      </c>
      <c r="D18" s="132">
        <f>+Kennzahlen_Berechn!L61</f>
        <v>0.27777777777777779</v>
      </c>
      <c r="E18" s="132">
        <f>+Kennzahlen_Berechn!M61</f>
        <v>0.27777777777777779</v>
      </c>
      <c r="F18" s="132">
        <f>+Kennzahlen_Berechn!N61</f>
        <v>0.27777777777777779</v>
      </c>
      <c r="G18" s="132">
        <f>+Kennzahlen_Berechn!O61</f>
        <v>0.27777777777777779</v>
      </c>
      <c r="H18" s="132">
        <f>+Kennzahlen_Berechn!P61</f>
        <v>0.27777777777777779</v>
      </c>
    </row>
    <row r="19" spans="1:8" s="59" customFormat="1" ht="12" x14ac:dyDescent="0.2">
      <c r="A19" s="59" t="s">
        <v>516</v>
      </c>
      <c r="B19" s="59" t="s">
        <v>496</v>
      </c>
      <c r="C19" s="59" t="s">
        <v>517</v>
      </c>
      <c r="D19" s="59" t="s">
        <v>518</v>
      </c>
    </row>
    <row r="20" spans="1:8" s="59" customFormat="1" ht="12" x14ac:dyDescent="0.2">
      <c r="A20" s="59" t="s">
        <v>519</v>
      </c>
      <c r="C20" s="59" t="s">
        <v>520</v>
      </c>
      <c r="D20" s="59" t="s">
        <v>521</v>
      </c>
    </row>
    <row r="21" spans="1:8" s="59" customFormat="1" ht="12" x14ac:dyDescent="0.2">
      <c r="B21" s="91"/>
      <c r="C21" s="91" t="s">
        <v>522</v>
      </c>
      <c r="D21" s="91" t="s">
        <v>523</v>
      </c>
      <c r="E21" s="91"/>
      <c r="F21" s="91"/>
      <c r="G21" s="91"/>
      <c r="H21" s="91"/>
    </row>
    <row r="22" spans="1:8" s="59" customFormat="1" ht="12" x14ac:dyDescent="0.2">
      <c r="B22" s="59" t="s">
        <v>509</v>
      </c>
      <c r="C22" s="59" t="s">
        <v>524</v>
      </c>
    </row>
    <row r="23" spans="1:8" s="59" customFormat="1" ht="12" x14ac:dyDescent="0.2">
      <c r="B23" s="91"/>
      <c r="C23" s="91" t="s">
        <v>525</v>
      </c>
      <c r="D23" s="91"/>
      <c r="E23" s="91"/>
      <c r="F23" s="91"/>
      <c r="G23" s="91"/>
      <c r="H23" s="91"/>
    </row>
    <row r="24" spans="1:8" s="59" customFormat="1" ht="12" x14ac:dyDescent="0.2"/>
    <row r="25" spans="1:8" s="59" customFormat="1" ht="12" x14ac:dyDescent="0.2"/>
    <row r="26" spans="1:8" s="4" customFormat="1" ht="14.25" customHeight="1" x14ac:dyDescent="0.25">
      <c r="B26" s="130">
        <f t="shared" ref="B26:H26" si="1">+B$4</f>
        <v>2022</v>
      </c>
      <c r="C26" s="130">
        <f t="shared" si="1"/>
        <v>2021</v>
      </c>
      <c r="D26" s="130">
        <f t="shared" si="1"/>
        <v>2020</v>
      </c>
      <c r="E26" s="130">
        <f t="shared" si="1"/>
        <v>2019</v>
      </c>
      <c r="F26" s="130">
        <f t="shared" si="1"/>
        <v>2018</v>
      </c>
      <c r="G26" s="130">
        <f t="shared" si="1"/>
        <v>2017</v>
      </c>
      <c r="H26" s="130" t="str">
        <f t="shared" si="1"/>
        <v>Mittelwert</v>
      </c>
    </row>
    <row r="27" spans="1:8" s="4" customFormat="1" ht="14.25" customHeight="1" x14ac:dyDescent="0.25">
      <c r="A27" s="3" t="s">
        <v>526</v>
      </c>
      <c r="B27" s="132">
        <f>+Kennzahlen_Berechn!J16</f>
        <v>2.2222222222222223E-2</v>
      </c>
      <c r="C27" s="132">
        <f>+Kennzahlen_Berechn!K16</f>
        <v>2.2222222222222223E-2</v>
      </c>
      <c r="D27" s="132">
        <f>+Kennzahlen_Berechn!L16</f>
        <v>2.2222222222222223E-2</v>
      </c>
      <c r="E27" s="132">
        <f>+Kennzahlen_Berechn!M16</f>
        <v>2.2222222222222223E-2</v>
      </c>
      <c r="F27" s="132">
        <f>+Kennzahlen_Berechn!N16</f>
        <v>2.2222222222222223E-2</v>
      </c>
      <c r="G27" s="132">
        <f>+Kennzahlen_Berechn!O16</f>
        <v>2.2222222222222223E-2</v>
      </c>
      <c r="H27" s="132">
        <f>+Kennzahlen_Berechn!P16</f>
        <v>2.2222222222222223E-2</v>
      </c>
    </row>
    <row r="28" spans="1:8" s="59" customFormat="1" ht="12" x14ac:dyDescent="0.2">
      <c r="A28" s="59" t="s">
        <v>527</v>
      </c>
      <c r="B28" s="59" t="s">
        <v>496</v>
      </c>
      <c r="C28" s="59" t="s">
        <v>528</v>
      </c>
      <c r="D28" s="59" t="s">
        <v>529</v>
      </c>
    </row>
    <row r="29" spans="1:8" s="59" customFormat="1" ht="12" x14ac:dyDescent="0.2">
      <c r="A29" s="59" t="s">
        <v>530</v>
      </c>
      <c r="C29" s="59" t="s">
        <v>531</v>
      </c>
      <c r="D29" s="59" t="s">
        <v>532</v>
      </c>
    </row>
    <row r="30" spans="1:8" s="59" customFormat="1" ht="12" x14ac:dyDescent="0.2">
      <c r="B30" s="91"/>
      <c r="C30" s="91" t="s">
        <v>533</v>
      </c>
      <c r="D30" s="91" t="s">
        <v>523</v>
      </c>
      <c r="E30" s="91"/>
      <c r="F30" s="91"/>
      <c r="G30" s="91"/>
      <c r="H30" s="91"/>
    </row>
    <row r="31" spans="1:8" s="59" customFormat="1" ht="12" x14ac:dyDescent="0.2">
      <c r="B31" s="59" t="s">
        <v>509</v>
      </c>
      <c r="C31" s="59" t="s">
        <v>534</v>
      </c>
    </row>
    <row r="32" spans="1:8" s="59" customFormat="1" ht="12" x14ac:dyDescent="0.2">
      <c r="B32" s="91"/>
      <c r="C32" s="91" t="s">
        <v>535</v>
      </c>
      <c r="D32" s="91"/>
      <c r="E32" s="91"/>
      <c r="F32" s="91"/>
      <c r="G32" s="91"/>
      <c r="H32" s="91"/>
    </row>
    <row r="33" spans="1:8" s="59" customFormat="1" ht="12" x14ac:dyDescent="0.2"/>
    <row r="34" spans="1:8" s="59" customFormat="1" ht="12" x14ac:dyDescent="0.2"/>
    <row r="35" spans="1:8" s="4" customFormat="1" ht="14.25" customHeight="1" x14ac:dyDescent="0.25">
      <c r="B35" s="130">
        <f t="shared" ref="B35:H35" si="2">+B$4</f>
        <v>2022</v>
      </c>
      <c r="C35" s="130">
        <f t="shared" si="2"/>
        <v>2021</v>
      </c>
      <c r="D35" s="130">
        <f t="shared" si="2"/>
        <v>2020</v>
      </c>
      <c r="E35" s="130">
        <f t="shared" si="2"/>
        <v>2019</v>
      </c>
      <c r="F35" s="130">
        <f t="shared" si="2"/>
        <v>2018</v>
      </c>
      <c r="G35" s="130">
        <f t="shared" si="2"/>
        <v>2017</v>
      </c>
      <c r="H35" s="130" t="str">
        <f t="shared" si="2"/>
        <v>Mittelwert</v>
      </c>
    </row>
    <row r="36" spans="1:8" s="4" customFormat="1" ht="14.25" customHeight="1" x14ac:dyDescent="0.25">
      <c r="A36" s="3" t="s">
        <v>536</v>
      </c>
      <c r="B36" s="132">
        <f>+Kennzahlen_Berechn!J112</f>
        <v>0.13333333333333333</v>
      </c>
      <c r="C36" s="132">
        <f>+Kennzahlen_Berechn!K112</f>
        <v>0.13333333333333333</v>
      </c>
      <c r="D36" s="132">
        <f>+Kennzahlen_Berechn!L112</f>
        <v>0.13333333333333333</v>
      </c>
      <c r="E36" s="132">
        <f>+Kennzahlen_Berechn!M112</f>
        <v>0.13333333333333333</v>
      </c>
      <c r="F36" s="132">
        <f>+Kennzahlen_Berechn!N112</f>
        <v>0.13333333333333333</v>
      </c>
      <c r="G36" s="132">
        <f>+Kennzahlen_Berechn!O112</f>
        <v>0.13333333333333333</v>
      </c>
      <c r="H36" s="132">
        <f>+Kennzahlen_Berechn!P112</f>
        <v>0.13333333333333333</v>
      </c>
    </row>
    <row r="37" spans="1:8" s="59" customFormat="1" ht="12" x14ac:dyDescent="0.2">
      <c r="A37" s="59" t="s">
        <v>537</v>
      </c>
      <c r="B37" s="59" t="s">
        <v>496</v>
      </c>
      <c r="C37" s="59" t="s">
        <v>538</v>
      </c>
      <c r="D37" s="59" t="s">
        <v>539</v>
      </c>
    </row>
    <row r="38" spans="1:8" s="59" customFormat="1" ht="12" x14ac:dyDescent="0.2">
      <c r="A38" s="59" t="s">
        <v>540</v>
      </c>
      <c r="C38" s="59" t="s">
        <v>541</v>
      </c>
      <c r="D38" s="59" t="s">
        <v>542</v>
      </c>
    </row>
    <row r="39" spans="1:8" s="59" customFormat="1" ht="12" x14ac:dyDescent="0.2">
      <c r="B39" s="91"/>
      <c r="C39" s="91" t="s">
        <v>543</v>
      </c>
      <c r="D39" s="91" t="s">
        <v>544</v>
      </c>
      <c r="E39" s="91"/>
      <c r="F39" s="91"/>
      <c r="G39" s="91"/>
      <c r="H39" s="91"/>
    </row>
    <row r="40" spans="1:8" s="59" customFormat="1" ht="12" x14ac:dyDescent="0.2">
      <c r="B40" s="59" t="s">
        <v>509</v>
      </c>
      <c r="C40" s="59" t="s">
        <v>545</v>
      </c>
    </row>
    <row r="41" spans="1:8" s="59" customFormat="1" ht="12" x14ac:dyDescent="0.2">
      <c r="C41" s="59" t="s">
        <v>546</v>
      </c>
    </row>
    <row r="42" spans="1:8" s="59" customFormat="1" ht="12" x14ac:dyDescent="0.2">
      <c r="B42" s="91"/>
      <c r="C42" s="91" t="s">
        <v>547</v>
      </c>
      <c r="D42" s="91"/>
      <c r="E42" s="91"/>
      <c r="F42" s="91"/>
      <c r="G42" s="91"/>
      <c r="H42" s="91"/>
    </row>
    <row r="43" spans="1:8" s="59" customFormat="1" ht="12" x14ac:dyDescent="0.2"/>
    <row r="44" spans="1:8" s="59" customFormat="1" ht="12" x14ac:dyDescent="0.2"/>
    <row r="45" spans="1:8" s="4" customFormat="1" ht="14.25" customHeight="1" x14ac:dyDescent="0.25">
      <c r="B45" s="130">
        <f t="shared" ref="B45:H45" si="3">+B$4</f>
        <v>2022</v>
      </c>
      <c r="C45" s="130">
        <f t="shared" si="3"/>
        <v>2021</v>
      </c>
      <c r="D45" s="130">
        <f t="shared" si="3"/>
        <v>2020</v>
      </c>
      <c r="E45" s="130">
        <f t="shared" si="3"/>
        <v>2019</v>
      </c>
      <c r="F45" s="130">
        <f t="shared" si="3"/>
        <v>2018</v>
      </c>
      <c r="G45" s="130">
        <f t="shared" si="3"/>
        <v>2017</v>
      </c>
      <c r="H45" s="130" t="str">
        <f t="shared" si="3"/>
        <v>Mittelwert</v>
      </c>
    </row>
    <row r="46" spans="1:8" s="4" customFormat="1" ht="14.25" customHeight="1" x14ac:dyDescent="0.25">
      <c r="A46" s="3" t="s">
        <v>548</v>
      </c>
      <c r="B46" s="132">
        <f>+Kennzahlen_Berechn!J72</f>
        <v>0.14444444444444443</v>
      </c>
      <c r="C46" s="132">
        <f>+Kennzahlen_Berechn!K72</f>
        <v>3.3333333333333333E-2</v>
      </c>
      <c r="D46" s="132">
        <f>+Kennzahlen_Berechn!L72</f>
        <v>0.14444444444444443</v>
      </c>
      <c r="E46" s="132">
        <f>+Kennzahlen_Berechn!M72</f>
        <v>0.14444444444444443</v>
      </c>
      <c r="F46" s="132">
        <f>+Kennzahlen_Berechn!N72</f>
        <v>0.14444444444444443</v>
      </c>
      <c r="G46" s="132">
        <f>+Kennzahlen_Berechn!O72</f>
        <v>0.14444444444444443</v>
      </c>
      <c r="H46" s="132">
        <f>+Kennzahlen_Berechn!P72</f>
        <v>0.12592592592592591</v>
      </c>
    </row>
    <row r="47" spans="1:8" s="59" customFormat="1" ht="12" x14ac:dyDescent="0.2">
      <c r="A47" s="59" t="s">
        <v>549</v>
      </c>
      <c r="B47" s="59" t="s">
        <v>496</v>
      </c>
      <c r="C47" s="59" t="s">
        <v>550</v>
      </c>
      <c r="D47" s="59" t="s">
        <v>551</v>
      </c>
    </row>
    <row r="48" spans="1:8" s="59" customFormat="1" ht="12" x14ac:dyDescent="0.2">
      <c r="A48" s="59" t="s">
        <v>552</v>
      </c>
      <c r="C48" s="59" t="s">
        <v>553</v>
      </c>
      <c r="D48" s="59" t="s">
        <v>518</v>
      </c>
    </row>
    <row r="49" spans="1:8" s="59" customFormat="1" ht="12" x14ac:dyDescent="0.2">
      <c r="C49" s="59" t="s">
        <v>554</v>
      </c>
      <c r="D49" s="59" t="s">
        <v>521</v>
      </c>
    </row>
    <row r="50" spans="1:8" s="59" customFormat="1" ht="12" x14ac:dyDescent="0.2">
      <c r="C50" s="59" t="s">
        <v>555</v>
      </c>
      <c r="D50" s="59" t="s">
        <v>523</v>
      </c>
    </row>
    <row r="51" spans="1:8" s="59" customFormat="1" ht="12" x14ac:dyDescent="0.2">
      <c r="B51" s="91"/>
      <c r="C51" s="91" t="s">
        <v>556</v>
      </c>
      <c r="D51" s="91" t="s">
        <v>557</v>
      </c>
      <c r="E51" s="91"/>
      <c r="F51" s="91"/>
      <c r="G51" s="91"/>
      <c r="H51" s="91"/>
    </row>
    <row r="52" spans="1:8" s="59" customFormat="1" ht="12" x14ac:dyDescent="0.2">
      <c r="B52" s="59" t="s">
        <v>509</v>
      </c>
      <c r="C52" s="59" t="s">
        <v>558</v>
      </c>
    </row>
    <row r="53" spans="1:8" s="59" customFormat="1" ht="12" x14ac:dyDescent="0.2">
      <c r="C53" s="59" t="s">
        <v>559</v>
      </c>
    </row>
    <row r="54" spans="1:8" s="59" customFormat="1" ht="12" x14ac:dyDescent="0.2">
      <c r="B54" s="91"/>
      <c r="C54" s="91" t="s">
        <v>560</v>
      </c>
      <c r="D54" s="91"/>
      <c r="E54" s="91"/>
      <c r="F54" s="91"/>
      <c r="G54" s="91"/>
      <c r="H54" s="91"/>
    </row>
    <row r="55" spans="1:8" s="59" customFormat="1" ht="12" x14ac:dyDescent="0.2"/>
    <row r="56" spans="1:8" s="59" customFormat="1" ht="12" x14ac:dyDescent="0.2"/>
    <row r="57" spans="1:8" s="4" customFormat="1" ht="14.25" customHeight="1" x14ac:dyDescent="0.25">
      <c r="B57" s="130">
        <f t="shared" ref="B57:H57" si="4">+B$4</f>
        <v>2022</v>
      </c>
      <c r="C57" s="130">
        <f t="shared" si="4"/>
        <v>2021</v>
      </c>
      <c r="D57" s="130">
        <f t="shared" si="4"/>
        <v>2020</v>
      </c>
      <c r="E57" s="130">
        <f t="shared" si="4"/>
        <v>2019</v>
      </c>
      <c r="F57" s="130">
        <f t="shared" si="4"/>
        <v>2018</v>
      </c>
      <c r="G57" s="130">
        <f t="shared" si="4"/>
        <v>2017</v>
      </c>
      <c r="H57" s="130" t="str">
        <f t="shared" si="4"/>
        <v>Mittelwert</v>
      </c>
    </row>
    <row r="58" spans="1:8" s="4" customFormat="1" ht="14.25" customHeight="1" x14ac:dyDescent="0.25">
      <c r="A58" s="3" t="s">
        <v>561</v>
      </c>
      <c r="B58" s="132">
        <f>+Kennzahlen_Berechn!J6</f>
        <v>1.5</v>
      </c>
      <c r="C58" s="132">
        <f>+Kennzahlen_Berechn!K6</f>
        <v>-0.75</v>
      </c>
      <c r="D58" s="132">
        <f>+Kennzahlen_Berechn!L6</f>
        <v>1.5</v>
      </c>
      <c r="E58" s="132">
        <f>+Kennzahlen_Berechn!M6</f>
        <v>1.5</v>
      </c>
      <c r="F58" s="132">
        <f>+Kennzahlen_Berechn!N6</f>
        <v>1.5</v>
      </c>
      <c r="G58" s="132">
        <f>+Kennzahlen_Berechn!O6</f>
        <v>1.5</v>
      </c>
      <c r="H58" s="132">
        <f>+Kennzahlen_Berechn!P6</f>
        <v>1.125</v>
      </c>
    </row>
    <row r="59" spans="1:8" s="59" customFormat="1" ht="12" x14ac:dyDescent="0.2">
      <c r="A59" s="59" t="s">
        <v>562</v>
      </c>
      <c r="B59" s="59" t="s">
        <v>496</v>
      </c>
      <c r="C59" s="59" t="s">
        <v>563</v>
      </c>
      <c r="D59" s="59" t="s">
        <v>518</v>
      </c>
    </row>
    <row r="60" spans="1:8" s="59" customFormat="1" ht="12" x14ac:dyDescent="0.2">
      <c r="A60" s="59" t="s">
        <v>564</v>
      </c>
      <c r="C60" s="59" t="s">
        <v>565</v>
      </c>
      <c r="D60" s="59" t="s">
        <v>532</v>
      </c>
    </row>
    <row r="61" spans="1:8" s="59" customFormat="1" ht="12" x14ac:dyDescent="0.2">
      <c r="B61" s="91"/>
      <c r="C61" s="91" t="s">
        <v>566</v>
      </c>
      <c r="D61" s="91" t="s">
        <v>523</v>
      </c>
      <c r="E61" s="91"/>
      <c r="F61" s="91"/>
      <c r="G61" s="91"/>
      <c r="H61" s="91"/>
    </row>
    <row r="62" spans="1:8" s="59" customFormat="1" ht="12" x14ac:dyDescent="0.2">
      <c r="B62" s="59" t="s">
        <v>509</v>
      </c>
      <c r="C62" s="59" t="s">
        <v>567</v>
      </c>
    </row>
    <row r="63" spans="1:8" s="59" customFormat="1" ht="12" x14ac:dyDescent="0.2">
      <c r="C63" s="59" t="s">
        <v>568</v>
      </c>
    </row>
    <row r="64" spans="1:8" s="59" customFormat="1" ht="12" x14ac:dyDescent="0.2">
      <c r="B64" s="91"/>
      <c r="C64" s="91" t="s">
        <v>569</v>
      </c>
      <c r="D64" s="91"/>
      <c r="E64" s="91"/>
      <c r="F64" s="91"/>
      <c r="G64" s="91"/>
      <c r="H64" s="91"/>
    </row>
    <row r="65" spans="1:8" s="59" customFormat="1" ht="12" x14ac:dyDescent="0.2"/>
    <row r="66" spans="1:8" s="59" customFormat="1" ht="12" x14ac:dyDescent="0.2"/>
    <row r="67" spans="1:8" s="4" customFormat="1" ht="14.25" customHeight="1" x14ac:dyDescent="0.25">
      <c r="B67" s="130">
        <f t="shared" ref="B67:H67" si="5">+B$4</f>
        <v>2022</v>
      </c>
      <c r="C67" s="130">
        <f t="shared" si="5"/>
        <v>2021</v>
      </c>
      <c r="D67" s="130">
        <f t="shared" si="5"/>
        <v>2020</v>
      </c>
      <c r="E67" s="130">
        <f t="shared" si="5"/>
        <v>2019</v>
      </c>
      <c r="F67" s="130">
        <f t="shared" si="5"/>
        <v>2018</v>
      </c>
      <c r="G67" s="130">
        <f t="shared" si="5"/>
        <v>2017</v>
      </c>
      <c r="H67" s="130" t="str">
        <f t="shared" si="5"/>
        <v>Mittelwert</v>
      </c>
    </row>
    <row r="68" spans="1:8" s="4" customFormat="1" ht="14.25" customHeight="1" x14ac:dyDescent="0.25">
      <c r="A68" s="3" t="s">
        <v>570</v>
      </c>
      <c r="B68" s="133">
        <f>+Kennzahlen_Berechn!J88</f>
        <v>3.4285714285714284</v>
      </c>
      <c r="C68" s="133">
        <f>+Kennzahlen_Berechn!K88</f>
        <v>-1.7142857142857142</v>
      </c>
      <c r="D68" s="133">
        <f>+Kennzahlen_Berechn!L88</f>
        <v>3.4285714285714284</v>
      </c>
      <c r="E68" s="133">
        <f>+Kennzahlen_Berechn!M88</f>
        <v>3.4285714285714284</v>
      </c>
      <c r="F68" s="133">
        <f>+Kennzahlen_Berechn!N88</f>
        <v>3.4285714285714284</v>
      </c>
      <c r="G68" s="133">
        <f>+Kennzahlen_Berechn!O88</f>
        <v>3.4285714285714284</v>
      </c>
      <c r="H68" s="133">
        <f>+Kennzahlen_Berechn!P88</f>
        <v>2.5714285714285716</v>
      </c>
    </row>
    <row r="69" spans="1:8" s="59" customFormat="1" ht="12" x14ac:dyDescent="0.2">
      <c r="A69" s="59" t="s">
        <v>571</v>
      </c>
      <c r="B69" s="59" t="s">
        <v>496</v>
      </c>
      <c r="C69" s="59" t="s">
        <v>572</v>
      </c>
      <c r="D69" s="59" t="s">
        <v>573</v>
      </c>
    </row>
    <row r="70" spans="1:8" s="59" customFormat="1" ht="12" x14ac:dyDescent="0.2">
      <c r="A70" s="59" t="s">
        <v>574</v>
      </c>
      <c r="C70" s="59" t="s">
        <v>575</v>
      </c>
      <c r="D70" s="59" t="s">
        <v>576</v>
      </c>
    </row>
    <row r="71" spans="1:8" s="59" customFormat="1" ht="12" x14ac:dyDescent="0.2">
      <c r="C71" s="59" t="s">
        <v>577</v>
      </c>
      <c r="D71" s="59" t="s">
        <v>578</v>
      </c>
    </row>
    <row r="72" spans="1:8" s="59" customFormat="1" ht="12" x14ac:dyDescent="0.2">
      <c r="C72" s="59" t="s">
        <v>579</v>
      </c>
      <c r="D72" s="59" t="s">
        <v>580</v>
      </c>
    </row>
    <row r="73" spans="1:8" s="59" customFormat="1" ht="12" x14ac:dyDescent="0.2">
      <c r="B73" s="91"/>
      <c r="C73" s="91" t="s">
        <v>581</v>
      </c>
      <c r="D73" s="91" t="s">
        <v>582</v>
      </c>
      <c r="E73" s="91"/>
      <c r="F73" s="91"/>
      <c r="G73" s="91"/>
      <c r="H73" s="91"/>
    </row>
    <row r="74" spans="1:8" s="59" customFormat="1" ht="12" x14ac:dyDescent="0.2">
      <c r="B74" s="59" t="s">
        <v>509</v>
      </c>
      <c r="C74" s="59" t="s">
        <v>583</v>
      </c>
    </row>
    <row r="75" spans="1:8" s="59" customFormat="1" ht="12" x14ac:dyDescent="0.2">
      <c r="B75" s="91"/>
      <c r="C75" s="91" t="s">
        <v>584</v>
      </c>
      <c r="D75" s="91"/>
      <c r="E75" s="91"/>
      <c r="F75" s="91"/>
      <c r="G75" s="91"/>
      <c r="H75" s="91"/>
    </row>
    <row r="76" spans="1:8" s="59" customFormat="1" ht="12" x14ac:dyDescent="0.2"/>
    <row r="77" spans="1:8" s="59" customFormat="1" ht="12" x14ac:dyDescent="0.2"/>
    <row r="78" spans="1:8" s="4" customFormat="1" ht="14.25" customHeight="1" x14ac:dyDescent="0.25">
      <c r="B78" s="130">
        <f t="shared" ref="B78:H78" si="6">+B$4</f>
        <v>2022</v>
      </c>
      <c r="C78" s="130">
        <f t="shared" si="6"/>
        <v>2021</v>
      </c>
      <c r="D78" s="130">
        <f t="shared" si="6"/>
        <v>2020</v>
      </c>
      <c r="E78" s="130">
        <f t="shared" si="6"/>
        <v>2019</v>
      </c>
      <c r="F78" s="130">
        <f t="shared" si="6"/>
        <v>2018</v>
      </c>
      <c r="G78" s="130">
        <f t="shared" si="6"/>
        <v>2017</v>
      </c>
      <c r="H78" s="130" t="str">
        <f t="shared" si="6"/>
        <v>Mittelwert</v>
      </c>
    </row>
    <row r="79" spans="1:8" s="4" customFormat="1" ht="14.25" customHeight="1" x14ac:dyDescent="0.25">
      <c r="A79" s="3" t="s">
        <v>585</v>
      </c>
      <c r="B79" s="132">
        <f>+Kennzahlen_Berechn!J192</f>
        <v>0.62420382165605093</v>
      </c>
      <c r="C79" s="132">
        <f>+Kennzahlen_Berechn!K192</f>
        <v>0.27419354838709675</v>
      </c>
      <c r="D79" s="132">
        <f>+Kennzahlen_Berechn!L192</f>
        <v>0.4943820224719101</v>
      </c>
      <c r="E79" s="132">
        <f>+Kennzahlen_Berechn!M192</f>
        <v>0.4943820224719101</v>
      </c>
      <c r="F79" s="132">
        <f>+Kennzahlen_Berechn!N192</f>
        <v>0.4943820224719101</v>
      </c>
      <c r="G79" s="132">
        <f>+Kennzahlen_Berechn!O192</f>
        <v>0.4943820224719101</v>
      </c>
      <c r="H79" s="132">
        <f>+Kennzahlen_Berechn!P192</f>
        <v>0.50608695652173918</v>
      </c>
    </row>
    <row r="80" spans="1:8" s="59" customFormat="1" ht="12" x14ac:dyDescent="0.2">
      <c r="A80" s="59" t="s">
        <v>586</v>
      </c>
      <c r="B80" s="59" t="s">
        <v>496</v>
      </c>
      <c r="C80" s="59" t="s">
        <v>522</v>
      </c>
      <c r="D80" s="59" t="s">
        <v>587</v>
      </c>
    </row>
    <row r="81" spans="1:8" s="59" customFormat="1" ht="12" x14ac:dyDescent="0.2">
      <c r="A81" s="59" t="s">
        <v>588</v>
      </c>
      <c r="C81" s="59" t="s">
        <v>520</v>
      </c>
      <c r="D81" s="59" t="s">
        <v>589</v>
      </c>
    </row>
    <row r="82" spans="1:8" s="59" customFormat="1" ht="12" x14ac:dyDescent="0.2">
      <c r="A82" s="59" t="s">
        <v>590</v>
      </c>
      <c r="C82" s="59" t="s">
        <v>591</v>
      </c>
      <c r="D82" s="59" t="s">
        <v>592</v>
      </c>
    </row>
    <row r="83" spans="1:8" s="59" customFormat="1" ht="12" x14ac:dyDescent="0.2">
      <c r="B83" s="91"/>
      <c r="C83" s="91" t="s">
        <v>593</v>
      </c>
      <c r="D83" s="91" t="s">
        <v>594</v>
      </c>
      <c r="E83" s="91"/>
      <c r="F83" s="91"/>
      <c r="G83" s="91"/>
      <c r="H83" s="91"/>
    </row>
    <row r="84" spans="1:8" s="59" customFormat="1" ht="12" x14ac:dyDescent="0.2">
      <c r="B84" s="59" t="s">
        <v>509</v>
      </c>
      <c r="C84" s="59" t="s">
        <v>595</v>
      </c>
    </row>
    <row r="85" spans="1:8" s="59" customFormat="1" ht="12" x14ac:dyDescent="0.2">
      <c r="B85" s="59" t="s">
        <v>512</v>
      </c>
      <c r="C85" s="59" t="s">
        <v>596</v>
      </c>
    </row>
    <row r="86" spans="1:8" s="59" customFormat="1" ht="12" x14ac:dyDescent="0.2">
      <c r="C86" s="59" t="s">
        <v>597</v>
      </c>
    </row>
    <row r="87" spans="1:8" s="59" customFormat="1" ht="12" x14ac:dyDescent="0.2">
      <c r="B87" s="91"/>
      <c r="C87" s="91" t="s">
        <v>598</v>
      </c>
      <c r="D87" s="91"/>
      <c r="E87" s="91"/>
      <c r="F87" s="91"/>
      <c r="G87" s="91"/>
      <c r="H87" s="91"/>
    </row>
    <row r="88" spans="1:8" s="59" customFormat="1" ht="12" x14ac:dyDescent="0.2"/>
    <row r="89" spans="1:8" s="59" customFormat="1" ht="12" x14ac:dyDescent="0.2"/>
    <row r="90" spans="1:8" s="4" customFormat="1" ht="14.25" customHeight="1" x14ac:dyDescent="0.25">
      <c r="A90" s="134" t="s">
        <v>599</v>
      </c>
    </row>
    <row r="91" spans="1:8" s="4" customFormat="1" ht="14.25" customHeight="1" x14ac:dyDescent="0.25">
      <c r="B91" s="130">
        <f t="shared" ref="B91:H91" si="7">+B$4</f>
        <v>2022</v>
      </c>
      <c r="C91" s="130">
        <f t="shared" si="7"/>
        <v>2021</v>
      </c>
      <c r="D91" s="130">
        <f t="shared" si="7"/>
        <v>2020</v>
      </c>
      <c r="E91" s="130">
        <f t="shared" si="7"/>
        <v>2019</v>
      </c>
      <c r="F91" s="130">
        <f t="shared" si="7"/>
        <v>2018</v>
      </c>
      <c r="G91" s="130">
        <f t="shared" si="7"/>
        <v>2017</v>
      </c>
      <c r="H91" s="130" t="str">
        <f t="shared" si="7"/>
        <v>Mittelwert</v>
      </c>
    </row>
    <row r="92" spans="1:8" s="4" customFormat="1" ht="14.25" customHeight="1" x14ac:dyDescent="0.25">
      <c r="A92" s="3" t="s">
        <v>600</v>
      </c>
      <c r="B92" s="133">
        <f>+Kennzahlen_Berechn!J42</f>
        <v>6</v>
      </c>
      <c r="C92" s="133">
        <f>+Kennzahlen_Berechn!K42</f>
        <v>6</v>
      </c>
      <c r="D92" s="133">
        <f>+Kennzahlen_Berechn!L42</f>
        <v>6</v>
      </c>
      <c r="E92" s="133">
        <f>+Kennzahlen_Berechn!M42</f>
        <v>6</v>
      </c>
      <c r="F92" s="133">
        <f>+Kennzahlen_Berechn!N42</f>
        <v>6</v>
      </c>
      <c r="G92" s="133">
        <f>+Kennzahlen_Berechn!O42</f>
        <v>6</v>
      </c>
      <c r="H92" s="133">
        <f>+Kennzahlen_Berechn!P42</f>
        <v>6</v>
      </c>
    </row>
    <row r="93" spans="1:8" s="59" customFormat="1" ht="12" x14ac:dyDescent="0.2">
      <c r="B93" s="135" t="s">
        <v>601</v>
      </c>
      <c r="C93" s="135" t="s">
        <v>602</v>
      </c>
      <c r="D93" s="135"/>
      <c r="E93" s="135"/>
      <c r="F93" s="135"/>
      <c r="G93" s="135"/>
      <c r="H93" s="135"/>
    </row>
    <row r="94" spans="1:8" s="59" customFormat="1" ht="12" x14ac:dyDescent="0.2"/>
    <row r="95" spans="1:8" s="59" customFormat="1" ht="12" x14ac:dyDescent="0.2"/>
    <row r="96" spans="1:8" s="4" customFormat="1" ht="14.25" customHeight="1" x14ac:dyDescent="0.25">
      <c r="B96" s="130">
        <f t="shared" ref="B96:H96" si="8">+B$4</f>
        <v>2022</v>
      </c>
      <c r="C96" s="130">
        <f t="shared" si="8"/>
        <v>2021</v>
      </c>
      <c r="D96" s="130">
        <f t="shared" si="8"/>
        <v>2020</v>
      </c>
      <c r="E96" s="130">
        <f t="shared" si="8"/>
        <v>2019</v>
      </c>
      <c r="F96" s="130">
        <f t="shared" si="8"/>
        <v>2018</v>
      </c>
      <c r="G96" s="130">
        <f t="shared" si="8"/>
        <v>2017</v>
      </c>
      <c r="H96" s="130" t="str">
        <f t="shared" si="8"/>
        <v>Mittelwert</v>
      </c>
    </row>
    <row r="97" spans="1:8" s="4" customFormat="1" ht="14.25" customHeight="1" x14ac:dyDescent="0.25">
      <c r="A97" s="3" t="s">
        <v>603</v>
      </c>
      <c r="B97" s="133">
        <f>+Kennzahlen_Berechn!J76</f>
        <v>12</v>
      </c>
      <c r="C97" s="133">
        <f>+Kennzahlen_Berechn!K76</f>
        <v>-6</v>
      </c>
      <c r="D97" s="133">
        <f>+Kennzahlen_Berechn!L76</f>
        <v>12</v>
      </c>
      <c r="E97" s="133">
        <f>+Kennzahlen_Berechn!M76</f>
        <v>12</v>
      </c>
      <c r="F97" s="133">
        <f>+Kennzahlen_Berechn!N76</f>
        <v>12</v>
      </c>
      <c r="G97" s="133">
        <f>+Kennzahlen_Berechn!O76</f>
        <v>12</v>
      </c>
      <c r="H97" s="133">
        <f>+Kennzahlen_Berechn!P76</f>
        <v>9</v>
      </c>
    </row>
    <row r="98" spans="1:8" s="59" customFormat="1" ht="12" x14ac:dyDescent="0.2">
      <c r="A98" s="59" t="s">
        <v>604</v>
      </c>
      <c r="B98" s="135" t="s">
        <v>601</v>
      </c>
      <c r="C98" s="135" t="s">
        <v>605</v>
      </c>
      <c r="D98" s="135"/>
      <c r="E98" s="135"/>
      <c r="F98" s="135"/>
      <c r="G98" s="135"/>
      <c r="H98" s="135"/>
    </row>
    <row r="99" spans="1:8" s="59" customFormat="1" ht="12" x14ac:dyDescent="0.2">
      <c r="A99" s="59" t="s">
        <v>606</v>
      </c>
      <c r="B99" s="59" t="s">
        <v>607</v>
      </c>
      <c r="C99" s="59" t="s">
        <v>608</v>
      </c>
    </row>
    <row r="100" spans="1:8" s="59" customFormat="1" ht="12" x14ac:dyDescent="0.2">
      <c r="B100" s="91"/>
      <c r="C100" s="91" t="s">
        <v>609</v>
      </c>
      <c r="D100" s="91"/>
      <c r="E100" s="91"/>
      <c r="F100" s="91"/>
      <c r="G100" s="91"/>
      <c r="H100" s="91"/>
    </row>
    <row r="101" spans="1:8" s="59" customFormat="1" ht="12" x14ac:dyDescent="0.2"/>
    <row r="102" spans="1:8" s="59" customFormat="1" ht="12" x14ac:dyDescent="0.2"/>
    <row r="103" spans="1:8" s="4" customFormat="1" ht="14.25" customHeight="1" x14ac:dyDescent="0.25">
      <c r="B103" s="130">
        <f t="shared" ref="B103:H103" si="9">+B$4</f>
        <v>2022</v>
      </c>
      <c r="C103" s="130">
        <f t="shared" si="9"/>
        <v>2021</v>
      </c>
      <c r="D103" s="130">
        <f t="shared" si="9"/>
        <v>2020</v>
      </c>
      <c r="E103" s="130">
        <f t="shared" si="9"/>
        <v>2019</v>
      </c>
      <c r="F103" s="130">
        <f t="shared" si="9"/>
        <v>2018</v>
      </c>
      <c r="G103" s="130">
        <f t="shared" si="9"/>
        <v>2017</v>
      </c>
      <c r="H103" s="130" t="str">
        <f t="shared" si="9"/>
        <v>Mittelwert</v>
      </c>
    </row>
    <row r="104" spans="1:8" s="4" customFormat="1" ht="14.25" customHeight="1" x14ac:dyDescent="0.25">
      <c r="A104" s="3" t="s">
        <v>610</v>
      </c>
      <c r="B104" s="133">
        <f>+Kennzahlen_Berechn!J81</f>
        <v>-5</v>
      </c>
      <c r="C104" s="133">
        <f>+Kennzahlen_Berechn!K81</f>
        <v>-8</v>
      </c>
      <c r="D104" s="133">
        <f>+Kennzahlen_Berechn!L81</f>
        <v>-5</v>
      </c>
      <c r="E104" s="133">
        <f>+Kennzahlen_Berechn!M81</f>
        <v>-5</v>
      </c>
      <c r="F104" s="133">
        <f>+Kennzahlen_Berechn!N81</f>
        <v>-5</v>
      </c>
      <c r="G104" s="133">
        <f>+Kennzahlen_Berechn!O81</f>
        <v>-5</v>
      </c>
      <c r="H104" s="133">
        <f>+Kennzahlen_Berechn!P81</f>
        <v>-5.5</v>
      </c>
    </row>
    <row r="105" spans="1:8" s="59" customFormat="1" ht="12" x14ac:dyDescent="0.2">
      <c r="A105" s="59" t="s">
        <v>604</v>
      </c>
      <c r="B105" s="135" t="s">
        <v>601</v>
      </c>
      <c r="C105" s="135" t="s">
        <v>605</v>
      </c>
      <c r="D105" s="135"/>
      <c r="E105" s="135"/>
      <c r="F105" s="135"/>
      <c r="G105" s="135"/>
      <c r="H105" s="135"/>
    </row>
    <row r="106" spans="1:8" s="59" customFormat="1" ht="12" x14ac:dyDescent="0.2">
      <c r="A106" s="59" t="s">
        <v>611</v>
      </c>
      <c r="B106" s="59" t="s">
        <v>607</v>
      </c>
      <c r="C106" s="59" t="s">
        <v>608</v>
      </c>
    </row>
    <row r="107" spans="1:8" s="59" customFormat="1" ht="12" x14ac:dyDescent="0.2">
      <c r="A107" s="59" t="s">
        <v>612</v>
      </c>
      <c r="B107" s="91"/>
      <c r="C107" s="91" t="s">
        <v>613</v>
      </c>
      <c r="D107" s="91"/>
      <c r="E107" s="91"/>
      <c r="F107" s="91"/>
      <c r="G107" s="91"/>
      <c r="H107" s="91"/>
    </row>
  </sheetData>
  <phoneticPr fontId="2" type="noConversion"/>
  <pageMargins left="0.78740157480314965" right="0.52" top="0.98425196850393704" bottom="0.98425196850393704" header="0.51181102362204722" footer="0.51181102362204722"/>
  <pageSetup paperSize="9" scale="97" fitToHeight="0" orientation="portrait" r:id="rId1"/>
  <rowBreaks count="1" manualBreakCount="1">
    <brk id="55"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5">
    <pageSetUpPr fitToPage="1"/>
  </sheetPr>
  <dimension ref="A1:P254"/>
  <sheetViews>
    <sheetView zoomScaleNormal="100" zoomScaleSheetLayoutView="100" workbookViewId="0">
      <pane xSplit="1" ySplit="4" topLeftCell="B193" activePane="bottomRight" state="frozen"/>
      <selection activeCell="Q37" sqref="Q37:Q38"/>
      <selection pane="topRight" activeCell="Q37" sqref="Q37:Q38"/>
      <selection pane="bottomLeft" activeCell="Q37" sqref="Q37:Q38"/>
      <selection pane="bottomRight" activeCell="Q37" sqref="Q37:Q38"/>
    </sheetView>
  </sheetViews>
  <sheetFormatPr baseColWidth="10" defaultColWidth="11.42578125" defaultRowHeight="12" outlineLevelRow="1" x14ac:dyDescent="0.2"/>
  <cols>
    <col min="1" max="1" width="36.42578125" style="71" customWidth="1"/>
    <col min="2" max="2" width="5.7109375" style="71" customWidth="1"/>
    <col min="3" max="7" width="5.7109375" style="59" customWidth="1"/>
    <col min="8" max="8" width="1.85546875" style="59" customWidth="1"/>
    <col min="9" max="9" width="24.7109375" style="71" customWidth="1"/>
    <col min="10" max="15" width="7" style="59" customWidth="1"/>
    <col min="16" max="16" width="7" style="71" customWidth="1"/>
    <col min="17" max="16384" width="11.42578125" style="59"/>
  </cols>
  <sheetData>
    <row r="1" spans="1:16" x14ac:dyDescent="0.2">
      <c r="A1" s="112" t="s">
        <v>614</v>
      </c>
      <c r="B1" s="59"/>
      <c r="H1" s="71"/>
      <c r="I1" s="59"/>
      <c r="O1" s="71"/>
      <c r="P1" s="59"/>
    </row>
    <row r="3" spans="1:16" x14ac:dyDescent="0.2">
      <c r="A3" s="137" t="s">
        <v>615</v>
      </c>
      <c r="B3" s="138" t="s">
        <v>616</v>
      </c>
      <c r="C3" s="138" t="s">
        <v>617</v>
      </c>
      <c r="D3" s="138" t="s">
        <v>5</v>
      </c>
      <c r="E3" s="138" t="s">
        <v>6</v>
      </c>
      <c r="F3" s="138" t="s">
        <v>7</v>
      </c>
      <c r="G3" s="138" t="s">
        <v>10</v>
      </c>
      <c r="H3" s="138"/>
      <c r="I3" s="137" t="s">
        <v>618</v>
      </c>
      <c r="J3" s="139" t="str">
        <f t="shared" ref="J3:O3" si="0">+B3</f>
        <v>R</v>
      </c>
      <c r="K3" s="139" t="str">
        <f t="shared" si="0"/>
        <v>Vj</v>
      </c>
      <c r="L3" s="139" t="str">
        <f t="shared" si="0"/>
        <v>R-2</v>
      </c>
      <c r="M3" s="139" t="str">
        <f t="shared" si="0"/>
        <v>R-3</v>
      </c>
      <c r="N3" s="139" t="str">
        <f t="shared" si="0"/>
        <v>R-4</v>
      </c>
      <c r="O3" s="139" t="str">
        <f t="shared" si="0"/>
        <v>R-5</v>
      </c>
      <c r="P3" s="140" t="s">
        <v>619</v>
      </c>
    </row>
    <row r="4" spans="1:16" x14ac:dyDescent="0.2">
      <c r="A4" s="141" t="s">
        <v>620</v>
      </c>
      <c r="B4" s="142"/>
      <c r="C4" s="142" t="s">
        <v>621</v>
      </c>
      <c r="D4" s="142"/>
      <c r="E4" s="142"/>
      <c r="F4" s="142"/>
      <c r="G4" s="142"/>
      <c r="H4" s="142"/>
      <c r="I4" s="141" t="s">
        <v>622</v>
      </c>
      <c r="J4" s="140"/>
      <c r="K4" s="140"/>
      <c r="L4" s="140"/>
      <c r="M4" s="140"/>
      <c r="N4" s="140"/>
      <c r="O4" s="140"/>
      <c r="P4" s="140" t="s">
        <v>623</v>
      </c>
    </row>
    <row r="5" spans="1:16" x14ac:dyDescent="0.2">
      <c r="A5" s="72"/>
      <c r="B5" s="142"/>
      <c r="C5" s="142"/>
      <c r="D5" s="142"/>
      <c r="E5" s="142"/>
      <c r="F5" s="142"/>
      <c r="G5" s="142"/>
      <c r="H5" s="142"/>
      <c r="I5" s="72"/>
      <c r="J5" s="142"/>
      <c r="K5" s="142"/>
      <c r="L5" s="142"/>
      <c r="M5" s="142"/>
      <c r="N5" s="142"/>
      <c r="O5" s="142"/>
      <c r="P5" s="140"/>
    </row>
    <row r="6" spans="1:16" ht="22.5" customHeight="1" x14ac:dyDescent="0.2">
      <c r="A6" s="71" t="s">
        <v>624</v>
      </c>
      <c r="B6" s="119">
        <f>+Bilanz!C23</f>
        <v>33</v>
      </c>
      <c r="C6" s="119">
        <f>+Bilanz!E23</f>
        <v>7</v>
      </c>
      <c r="D6" s="143">
        <v>33</v>
      </c>
      <c r="E6" s="143">
        <v>33</v>
      </c>
      <c r="F6" s="143">
        <v>33</v>
      </c>
      <c r="G6" s="143">
        <v>33</v>
      </c>
      <c r="H6" s="119"/>
      <c r="I6" s="72" t="s">
        <v>625</v>
      </c>
      <c r="J6" s="144">
        <f t="shared" ref="J6:O6" si="1">+(B6+B8+B7)/B9</f>
        <v>1.5</v>
      </c>
      <c r="K6" s="144">
        <f t="shared" si="1"/>
        <v>-0.75</v>
      </c>
      <c r="L6" s="144">
        <f t="shared" si="1"/>
        <v>1.5</v>
      </c>
      <c r="M6" s="144">
        <f t="shared" si="1"/>
        <v>1.5</v>
      </c>
      <c r="N6" s="144">
        <f t="shared" si="1"/>
        <v>1.5</v>
      </c>
      <c r="O6" s="144">
        <f t="shared" si="1"/>
        <v>1.5</v>
      </c>
      <c r="P6" s="145">
        <f>(SUM(B6:G6)+SUM(B8:G8)+SUM(B7:G7))/SUM(B9:G9)</f>
        <v>1.125</v>
      </c>
    </row>
    <row r="7" spans="1:16" x14ac:dyDescent="0.2">
      <c r="A7" s="146" t="s">
        <v>626</v>
      </c>
      <c r="B7" s="119">
        <f>-Bilanz!C6</f>
        <v>-21</v>
      </c>
      <c r="C7" s="119">
        <f>-Bilanz!E6</f>
        <v>-13</v>
      </c>
      <c r="D7" s="143">
        <v>-21</v>
      </c>
      <c r="E7" s="143">
        <v>-21</v>
      </c>
      <c r="F7" s="143">
        <v>-21</v>
      </c>
      <c r="G7" s="143">
        <v>-21</v>
      </c>
      <c r="H7" s="119"/>
      <c r="P7" s="98"/>
    </row>
    <row r="8" spans="1:16" x14ac:dyDescent="0.2">
      <c r="A8" s="147" t="s">
        <v>627</v>
      </c>
      <c r="B8" s="119">
        <v>0</v>
      </c>
      <c r="C8" s="119">
        <v>0</v>
      </c>
      <c r="D8" s="143">
        <v>0</v>
      </c>
      <c r="E8" s="143">
        <v>0</v>
      </c>
      <c r="F8" s="143">
        <v>0</v>
      </c>
      <c r="G8" s="143">
        <v>0</v>
      </c>
      <c r="H8" s="119"/>
      <c r="P8" s="98"/>
    </row>
    <row r="9" spans="1:16" x14ac:dyDescent="0.2">
      <c r="A9" s="71" t="s">
        <v>628</v>
      </c>
      <c r="B9" s="119">
        <f>+ER_IR!C103</f>
        <v>8</v>
      </c>
      <c r="C9" s="119">
        <f>+ER_IR!E103</f>
        <v>8</v>
      </c>
      <c r="D9" s="143">
        <v>8</v>
      </c>
      <c r="E9" s="143">
        <v>8</v>
      </c>
      <c r="F9" s="143">
        <v>8</v>
      </c>
      <c r="G9" s="143">
        <v>8</v>
      </c>
      <c r="H9" s="119"/>
      <c r="P9" s="98"/>
    </row>
    <row r="10" spans="1:16" x14ac:dyDescent="0.2">
      <c r="B10" s="119"/>
      <c r="C10" s="119"/>
      <c r="D10" s="119"/>
      <c r="E10" s="119"/>
      <c r="F10" s="119"/>
      <c r="G10" s="119"/>
      <c r="H10" s="119"/>
      <c r="P10" s="98"/>
    </row>
    <row r="11" spans="1:16" x14ac:dyDescent="0.2">
      <c r="B11" s="59"/>
      <c r="P11" s="98"/>
    </row>
    <row r="12" spans="1:16" ht="24" x14ac:dyDescent="0.2">
      <c r="A12" s="71" t="s">
        <v>629</v>
      </c>
      <c r="B12" s="119">
        <f t="shared" ref="B12:G12" si="2">+B58</f>
        <v>25</v>
      </c>
      <c r="C12" s="119">
        <f t="shared" si="2"/>
        <v>25</v>
      </c>
      <c r="D12" s="119">
        <f t="shared" si="2"/>
        <v>25</v>
      </c>
      <c r="E12" s="119">
        <f t="shared" si="2"/>
        <v>25</v>
      </c>
      <c r="F12" s="119">
        <f t="shared" si="2"/>
        <v>25</v>
      </c>
      <c r="G12" s="119">
        <f t="shared" si="2"/>
        <v>25</v>
      </c>
      <c r="H12" s="119"/>
      <c r="I12" s="72" t="s">
        <v>630</v>
      </c>
      <c r="J12" s="144">
        <f t="shared" ref="J12:O12" si="3">+B12/B13</f>
        <v>0.6097560975609756</v>
      </c>
      <c r="K12" s="144">
        <f t="shared" si="3"/>
        <v>1.4705882352941178</v>
      </c>
      <c r="L12" s="144">
        <f t="shared" si="3"/>
        <v>0.6097560975609756</v>
      </c>
      <c r="M12" s="144">
        <f t="shared" si="3"/>
        <v>0.6097560975609756</v>
      </c>
      <c r="N12" s="144">
        <f t="shared" si="3"/>
        <v>0.6097560975609756</v>
      </c>
      <c r="O12" s="144">
        <f t="shared" si="3"/>
        <v>0.6097560975609756</v>
      </c>
      <c r="P12" s="145">
        <f>SUM(B12:G12)/SUM(B13:G13)</f>
        <v>0.67567567567567566</v>
      </c>
    </row>
    <row r="13" spans="1:16" x14ac:dyDescent="0.2">
      <c r="A13" s="71" t="s">
        <v>631</v>
      </c>
      <c r="B13" s="119">
        <f>+ER_IR!C172-ER_IR!C243</f>
        <v>41</v>
      </c>
      <c r="C13" s="119">
        <f>+ER_IR!E172-ER_IR!E243</f>
        <v>17</v>
      </c>
      <c r="D13" s="143">
        <v>41</v>
      </c>
      <c r="E13" s="143">
        <v>41</v>
      </c>
      <c r="F13" s="143">
        <v>41</v>
      </c>
      <c r="G13" s="143">
        <v>41</v>
      </c>
      <c r="H13" s="119"/>
      <c r="P13" s="98"/>
    </row>
    <row r="14" spans="1:16" x14ac:dyDescent="0.2">
      <c r="B14" s="119"/>
      <c r="C14" s="119"/>
      <c r="D14" s="119"/>
      <c r="E14" s="119"/>
      <c r="F14" s="119"/>
      <c r="G14" s="119"/>
      <c r="H14" s="119"/>
      <c r="P14" s="98"/>
    </row>
    <row r="15" spans="1:16" x14ac:dyDescent="0.2">
      <c r="B15" s="59"/>
      <c r="P15" s="98"/>
    </row>
    <row r="16" spans="1:16" ht="24" x14ac:dyDescent="0.2">
      <c r="A16" s="71" t="s">
        <v>632</v>
      </c>
      <c r="B16" s="119">
        <f>+ER_IR!C65</f>
        <v>4</v>
      </c>
      <c r="C16" s="119">
        <f>+ER_IR!E65</f>
        <v>4</v>
      </c>
      <c r="D16" s="143">
        <v>4</v>
      </c>
      <c r="E16" s="143">
        <v>4</v>
      </c>
      <c r="F16" s="143">
        <v>4</v>
      </c>
      <c r="G16" s="143">
        <v>4</v>
      </c>
      <c r="H16" s="119"/>
      <c r="I16" s="72" t="s">
        <v>633</v>
      </c>
      <c r="J16" s="144">
        <f t="shared" ref="J16:O16" si="4">(+B16+B17)/B18</f>
        <v>2.2222222222222223E-2</v>
      </c>
      <c r="K16" s="144">
        <f t="shared" si="4"/>
        <v>2.2222222222222223E-2</v>
      </c>
      <c r="L16" s="144">
        <f t="shared" si="4"/>
        <v>2.2222222222222223E-2</v>
      </c>
      <c r="M16" s="144">
        <f t="shared" si="4"/>
        <v>2.2222222222222223E-2</v>
      </c>
      <c r="N16" s="144">
        <f t="shared" si="4"/>
        <v>2.2222222222222223E-2</v>
      </c>
      <c r="O16" s="144">
        <f t="shared" si="4"/>
        <v>2.2222222222222223E-2</v>
      </c>
      <c r="P16" s="145">
        <f>(SUM(B16:G16)+SUM(B17:G17))/SUM(B18:G18)</f>
        <v>2.2222222222222223E-2</v>
      </c>
    </row>
    <row r="17" spans="1:16" x14ac:dyDescent="0.2">
      <c r="A17" s="146" t="s">
        <v>634</v>
      </c>
      <c r="B17" s="119">
        <f>-ER_IR!C129</f>
        <v>-2</v>
      </c>
      <c r="C17" s="119">
        <f>-ER_IR!E129</f>
        <v>-2</v>
      </c>
      <c r="D17" s="143">
        <v>-2</v>
      </c>
      <c r="E17" s="143">
        <v>-2</v>
      </c>
      <c r="F17" s="143">
        <v>-2</v>
      </c>
      <c r="G17" s="143">
        <v>-2</v>
      </c>
      <c r="H17" s="119"/>
      <c r="P17" s="98"/>
    </row>
    <row r="18" spans="1:16" x14ac:dyDescent="0.2">
      <c r="A18" s="71" t="s">
        <v>635</v>
      </c>
      <c r="B18" s="119">
        <f t="shared" ref="B18:G18" si="5">+J29</f>
        <v>90</v>
      </c>
      <c r="C18" s="119">
        <f t="shared" si="5"/>
        <v>90</v>
      </c>
      <c r="D18" s="119">
        <f t="shared" si="5"/>
        <v>90</v>
      </c>
      <c r="E18" s="119">
        <f t="shared" si="5"/>
        <v>90</v>
      </c>
      <c r="F18" s="119">
        <f t="shared" si="5"/>
        <v>90</v>
      </c>
      <c r="G18" s="119">
        <f t="shared" si="5"/>
        <v>90</v>
      </c>
      <c r="H18" s="119"/>
      <c r="P18" s="98"/>
    </row>
    <row r="19" spans="1:16" x14ac:dyDescent="0.2">
      <c r="P19" s="98"/>
    </row>
    <row r="20" spans="1:16" x14ac:dyDescent="0.2">
      <c r="P20" s="98"/>
    </row>
    <row r="21" spans="1:16" ht="24" x14ac:dyDescent="0.2">
      <c r="A21" s="71" t="s">
        <v>636</v>
      </c>
      <c r="B21" s="148">
        <f>+ER_IR!C39</f>
        <v>104</v>
      </c>
      <c r="C21" s="148">
        <f>+ER_IR!E39</f>
        <v>104</v>
      </c>
      <c r="D21" s="143">
        <v>104</v>
      </c>
      <c r="E21" s="143">
        <v>104</v>
      </c>
      <c r="F21" s="143">
        <v>104</v>
      </c>
      <c r="G21" s="143">
        <v>104</v>
      </c>
      <c r="H21" s="148"/>
      <c r="I21" s="72" t="s">
        <v>637</v>
      </c>
      <c r="J21" s="119">
        <f t="shared" ref="J21:O21" si="6">B21+B22+B23+B24+B25+B26</f>
        <v>82</v>
      </c>
      <c r="K21" s="119">
        <f t="shared" si="6"/>
        <v>82</v>
      </c>
      <c r="L21" s="119">
        <f t="shared" si="6"/>
        <v>92</v>
      </c>
      <c r="M21" s="119">
        <f t="shared" si="6"/>
        <v>92</v>
      </c>
      <c r="N21" s="119">
        <f t="shared" si="6"/>
        <v>92</v>
      </c>
      <c r="O21" s="119">
        <f t="shared" si="6"/>
        <v>92</v>
      </c>
      <c r="P21" s="149">
        <f>SUM(J21:O21)/6</f>
        <v>88.666666666666671</v>
      </c>
    </row>
    <row r="22" spans="1:16" x14ac:dyDescent="0.2">
      <c r="A22" s="146" t="s">
        <v>638</v>
      </c>
      <c r="B22" s="148">
        <f>-ER_IR!C83</f>
        <v>-2</v>
      </c>
      <c r="C22" s="148">
        <f>-ER_IR!E83</f>
        <v>-2</v>
      </c>
      <c r="D22" s="143">
        <v>-2</v>
      </c>
      <c r="E22" s="143">
        <v>-2</v>
      </c>
      <c r="F22" s="143">
        <v>-2</v>
      </c>
      <c r="G22" s="143">
        <v>-2</v>
      </c>
      <c r="H22" s="148"/>
      <c r="P22" s="98"/>
    </row>
    <row r="23" spans="1:16" x14ac:dyDescent="0.2">
      <c r="A23" s="146" t="s">
        <v>639</v>
      </c>
      <c r="B23" s="148">
        <f>-ER_IR!C88</f>
        <v>-2</v>
      </c>
      <c r="C23" s="148">
        <f>-ER_IR!E88</f>
        <v>-2</v>
      </c>
      <c r="D23" s="143">
        <v>-1</v>
      </c>
      <c r="E23" s="143">
        <v>-1</v>
      </c>
      <c r="F23" s="143">
        <v>-1</v>
      </c>
      <c r="G23" s="143">
        <v>-1</v>
      </c>
      <c r="H23" s="148"/>
      <c r="P23" s="98"/>
    </row>
    <row r="24" spans="1:16" ht="36" x14ac:dyDescent="0.2">
      <c r="A24" s="146" t="s">
        <v>640</v>
      </c>
      <c r="B24" s="148"/>
      <c r="C24" s="148"/>
      <c r="D24" s="143"/>
      <c r="E24" s="143"/>
      <c r="F24" s="143"/>
      <c r="G24" s="143"/>
      <c r="H24" s="148"/>
      <c r="P24" s="98"/>
    </row>
    <row r="25" spans="1:16" x14ac:dyDescent="0.2">
      <c r="A25" s="146" t="s">
        <v>641</v>
      </c>
      <c r="B25" s="148">
        <f>-ER_IR!C91</f>
        <v>-2</v>
      </c>
      <c r="C25" s="148">
        <f>-ER_IR!E91</f>
        <v>-2</v>
      </c>
      <c r="D25" s="143">
        <v>-1</v>
      </c>
      <c r="E25" s="143">
        <v>-1</v>
      </c>
      <c r="F25" s="143">
        <v>-1</v>
      </c>
      <c r="G25" s="143">
        <v>-1</v>
      </c>
      <c r="H25" s="148"/>
      <c r="P25" s="98"/>
    </row>
    <row r="26" spans="1:16" x14ac:dyDescent="0.2">
      <c r="A26" s="146" t="s">
        <v>642</v>
      </c>
      <c r="B26" s="148">
        <f>-ER_IR!C92</f>
        <v>-16</v>
      </c>
      <c r="C26" s="148">
        <f>-ER_IR!E92</f>
        <v>-16</v>
      </c>
      <c r="D26" s="143">
        <v>-8</v>
      </c>
      <c r="E26" s="143">
        <v>-8</v>
      </c>
      <c r="F26" s="143">
        <v>-8</v>
      </c>
      <c r="G26" s="143">
        <v>-8</v>
      </c>
      <c r="H26" s="148"/>
      <c r="P26" s="98"/>
    </row>
    <row r="27" spans="1:16" x14ac:dyDescent="0.2">
      <c r="P27" s="98"/>
    </row>
    <row r="28" spans="1:16" x14ac:dyDescent="0.2">
      <c r="B28" s="59"/>
      <c r="P28" s="98"/>
    </row>
    <row r="29" spans="1:16" ht="32.25" customHeight="1" x14ac:dyDescent="0.2">
      <c r="A29" s="71" t="s">
        <v>628</v>
      </c>
      <c r="B29" s="119">
        <f>+ER_IR!C103</f>
        <v>8</v>
      </c>
      <c r="C29" s="119">
        <f>+ER_IR!E103</f>
        <v>8</v>
      </c>
      <c r="D29" s="143">
        <v>8</v>
      </c>
      <c r="E29" s="143">
        <v>8</v>
      </c>
      <c r="F29" s="143">
        <v>8</v>
      </c>
      <c r="G29" s="143">
        <v>8</v>
      </c>
      <c r="H29" s="119"/>
      <c r="I29" s="72" t="s">
        <v>643</v>
      </c>
      <c r="J29" s="119">
        <f t="shared" ref="J29:O29" si="7">SUM(B29:B39)</f>
        <v>90</v>
      </c>
      <c r="K29" s="119">
        <f t="shared" si="7"/>
        <v>90</v>
      </c>
      <c r="L29" s="119">
        <f t="shared" si="7"/>
        <v>90</v>
      </c>
      <c r="M29" s="119">
        <f t="shared" si="7"/>
        <v>90</v>
      </c>
      <c r="N29" s="119">
        <f t="shared" si="7"/>
        <v>90</v>
      </c>
      <c r="O29" s="119">
        <f t="shared" si="7"/>
        <v>90</v>
      </c>
      <c r="P29" s="149">
        <f>SUM(J29:O29)/6</f>
        <v>90</v>
      </c>
    </row>
    <row r="30" spans="1:16" x14ac:dyDescent="0.2">
      <c r="A30" s="146" t="s">
        <v>644</v>
      </c>
      <c r="B30" s="119">
        <f>+ER_IR!C108</f>
        <v>8</v>
      </c>
      <c r="C30" s="119">
        <f>+ER_IR!E108</f>
        <v>8</v>
      </c>
      <c r="D30" s="143">
        <v>8</v>
      </c>
      <c r="E30" s="143">
        <v>8</v>
      </c>
      <c r="F30" s="143">
        <v>8</v>
      </c>
      <c r="G30" s="143">
        <v>8</v>
      </c>
      <c r="H30" s="119"/>
      <c r="P30" s="98"/>
    </row>
    <row r="31" spans="1:16" x14ac:dyDescent="0.2">
      <c r="A31" s="146" t="s">
        <v>645</v>
      </c>
      <c r="B31" s="119">
        <f>+ER_IR!C113</f>
        <v>18</v>
      </c>
      <c r="C31" s="119">
        <f>+ER_IR!E113</f>
        <v>18</v>
      </c>
      <c r="D31" s="143">
        <v>18</v>
      </c>
      <c r="E31" s="143">
        <v>18</v>
      </c>
      <c r="F31" s="143">
        <v>18</v>
      </c>
      <c r="G31" s="143">
        <v>18</v>
      </c>
      <c r="H31" s="119"/>
      <c r="P31" s="98"/>
    </row>
    <row r="32" spans="1:16" x14ac:dyDescent="0.2">
      <c r="A32" s="146" t="s">
        <v>646</v>
      </c>
      <c r="B32" s="119">
        <f>+ER_IR!C123</f>
        <v>8</v>
      </c>
      <c r="C32" s="119">
        <f>+ER_IR!E123</f>
        <v>8</v>
      </c>
      <c r="D32" s="143">
        <v>8</v>
      </c>
      <c r="E32" s="143">
        <v>8</v>
      </c>
      <c r="F32" s="143">
        <v>8</v>
      </c>
      <c r="G32" s="143">
        <v>8</v>
      </c>
      <c r="H32" s="119"/>
      <c r="P32" s="98"/>
    </row>
    <row r="33" spans="1:16" x14ac:dyDescent="0.2">
      <c r="A33" s="146" t="s">
        <v>647</v>
      </c>
      <c r="B33" s="119">
        <f>+ER_IR!C128</f>
        <v>22</v>
      </c>
      <c r="C33" s="119">
        <f>+ER_IR!E128</f>
        <v>22</v>
      </c>
      <c r="D33" s="143">
        <v>22</v>
      </c>
      <c r="E33" s="143">
        <v>22</v>
      </c>
      <c r="F33" s="143">
        <v>22</v>
      </c>
      <c r="G33" s="143">
        <v>22</v>
      </c>
      <c r="H33" s="119"/>
      <c r="P33" s="98"/>
    </row>
    <row r="34" spans="1:16" ht="24" x14ac:dyDescent="0.2">
      <c r="A34" s="146" t="s">
        <v>648</v>
      </c>
      <c r="B34" s="119">
        <f>+ER_IR!C139</f>
        <v>2</v>
      </c>
      <c r="C34" s="119">
        <f>+ER_IR!E139</f>
        <v>2</v>
      </c>
      <c r="D34" s="143">
        <v>2</v>
      </c>
      <c r="E34" s="143">
        <v>2</v>
      </c>
      <c r="F34" s="143">
        <v>2</v>
      </c>
      <c r="G34" s="143">
        <v>2</v>
      </c>
      <c r="H34" s="119"/>
      <c r="P34" s="98"/>
    </row>
    <row r="35" spans="1:16" x14ac:dyDescent="0.2">
      <c r="A35" s="146" t="s">
        <v>649</v>
      </c>
      <c r="B35" s="119">
        <f>+ER_IR!C142</f>
        <v>10</v>
      </c>
      <c r="C35" s="119">
        <f>+ER_IR!E142</f>
        <v>10</v>
      </c>
      <c r="D35" s="143">
        <v>10</v>
      </c>
      <c r="E35" s="143">
        <v>10</v>
      </c>
      <c r="F35" s="143">
        <v>10</v>
      </c>
      <c r="G35" s="143">
        <v>10</v>
      </c>
      <c r="H35" s="119"/>
      <c r="P35" s="98"/>
    </row>
    <row r="36" spans="1:16" x14ac:dyDescent="0.2">
      <c r="A36" s="146" t="s">
        <v>650</v>
      </c>
      <c r="B36" s="119">
        <f>+ER_IR!C150</f>
        <v>16</v>
      </c>
      <c r="C36" s="119">
        <f>+ER_IR!E150</f>
        <v>16</v>
      </c>
      <c r="D36" s="143">
        <v>16</v>
      </c>
      <c r="E36" s="143">
        <v>16</v>
      </c>
      <c r="F36" s="143">
        <v>16</v>
      </c>
      <c r="G36" s="143">
        <v>16</v>
      </c>
      <c r="H36" s="119"/>
      <c r="P36" s="98"/>
    </row>
    <row r="37" spans="1:16" ht="22.5" customHeight="1" x14ac:dyDescent="0.2">
      <c r="A37" s="146" t="s">
        <v>651</v>
      </c>
      <c r="B37" s="119">
        <v>0</v>
      </c>
      <c r="C37" s="119">
        <v>0</v>
      </c>
      <c r="D37" s="143">
        <v>0</v>
      </c>
      <c r="E37" s="143">
        <v>0</v>
      </c>
      <c r="F37" s="143">
        <v>0</v>
      </c>
      <c r="G37" s="143">
        <v>0</v>
      </c>
      <c r="H37" s="119"/>
      <c r="P37" s="98"/>
    </row>
    <row r="38" spans="1:16" x14ac:dyDescent="0.2">
      <c r="A38" s="146" t="s">
        <v>652</v>
      </c>
      <c r="B38" s="119">
        <f>-ER_IR!C156</f>
        <v>-2</v>
      </c>
      <c r="C38" s="119">
        <f>-ER_IR!E156</f>
        <v>-2</v>
      </c>
      <c r="D38" s="143">
        <v>-2</v>
      </c>
      <c r="E38" s="143">
        <v>-2</v>
      </c>
      <c r="F38" s="143">
        <v>-2</v>
      </c>
      <c r="G38" s="143">
        <v>-2</v>
      </c>
      <c r="H38" s="119"/>
      <c r="P38" s="98"/>
    </row>
    <row r="39" spans="1:16" x14ac:dyDescent="0.2">
      <c r="A39" s="146" t="s">
        <v>653</v>
      </c>
      <c r="B39" s="119">
        <v>0</v>
      </c>
      <c r="C39" s="119">
        <v>0</v>
      </c>
      <c r="D39" s="143">
        <v>0</v>
      </c>
      <c r="E39" s="143">
        <v>0</v>
      </c>
      <c r="F39" s="143">
        <v>0</v>
      </c>
      <c r="G39" s="143">
        <v>0</v>
      </c>
      <c r="H39" s="119"/>
      <c r="P39" s="98"/>
    </row>
    <row r="40" spans="1:16" x14ac:dyDescent="0.2">
      <c r="B40" s="119"/>
      <c r="C40" s="119"/>
      <c r="D40" s="119"/>
      <c r="E40" s="119"/>
      <c r="F40" s="119"/>
      <c r="G40" s="119"/>
      <c r="H40" s="119"/>
      <c r="P40" s="98"/>
    </row>
    <row r="41" spans="1:16" x14ac:dyDescent="0.2">
      <c r="B41" s="59"/>
      <c r="P41" s="98"/>
    </row>
    <row r="42" spans="1:16" x14ac:dyDescent="0.2">
      <c r="A42" s="71" t="s">
        <v>600</v>
      </c>
      <c r="B42" s="119">
        <f>+ER_IR!C167</f>
        <v>6</v>
      </c>
      <c r="C42" s="119">
        <f>+ER_IR!E167</f>
        <v>6</v>
      </c>
      <c r="D42" s="143">
        <v>6</v>
      </c>
      <c r="E42" s="143">
        <v>6</v>
      </c>
      <c r="F42" s="143">
        <v>6</v>
      </c>
      <c r="G42" s="143">
        <v>6</v>
      </c>
      <c r="I42" s="72" t="s">
        <v>600</v>
      </c>
      <c r="J42" s="119">
        <f t="shared" ref="J42:O42" si="8">+B42</f>
        <v>6</v>
      </c>
      <c r="K42" s="119">
        <f t="shared" si="8"/>
        <v>6</v>
      </c>
      <c r="L42" s="119">
        <f t="shared" si="8"/>
        <v>6</v>
      </c>
      <c r="M42" s="119">
        <f t="shared" si="8"/>
        <v>6</v>
      </c>
      <c r="N42" s="119">
        <f t="shared" si="8"/>
        <v>6</v>
      </c>
      <c r="O42" s="119">
        <f t="shared" si="8"/>
        <v>6</v>
      </c>
      <c r="P42" s="149">
        <f>SUM(J42:O42)/6</f>
        <v>6</v>
      </c>
    </row>
    <row r="43" spans="1:16" x14ac:dyDescent="0.2">
      <c r="B43" s="59"/>
      <c r="P43" s="98"/>
    </row>
    <row r="44" spans="1:16" ht="48" x14ac:dyDescent="0.2">
      <c r="A44" s="71" t="s">
        <v>600</v>
      </c>
      <c r="B44" s="119">
        <f>+ER_IR!C167</f>
        <v>6</v>
      </c>
      <c r="C44" s="119">
        <f>+ER_IR!E167</f>
        <v>6</v>
      </c>
      <c r="D44" s="143">
        <v>6</v>
      </c>
      <c r="E44" s="143">
        <v>6</v>
      </c>
      <c r="F44" s="143">
        <v>6</v>
      </c>
      <c r="G44" s="143">
        <v>6</v>
      </c>
      <c r="H44" s="119"/>
      <c r="I44" s="72" t="s">
        <v>654</v>
      </c>
      <c r="J44" s="119">
        <f t="shared" ref="J44:O44" si="9">+B58</f>
        <v>25</v>
      </c>
      <c r="K44" s="119">
        <f t="shared" si="9"/>
        <v>25</v>
      </c>
      <c r="L44" s="119">
        <f t="shared" si="9"/>
        <v>25</v>
      </c>
      <c r="M44" s="119">
        <f t="shared" si="9"/>
        <v>25</v>
      </c>
      <c r="N44" s="119">
        <f t="shared" si="9"/>
        <v>25</v>
      </c>
      <c r="O44" s="119">
        <f t="shared" si="9"/>
        <v>25</v>
      </c>
      <c r="P44" s="149">
        <f>SUM(J44:O44)/6</f>
        <v>25</v>
      </c>
    </row>
    <row r="45" spans="1:16" x14ac:dyDescent="0.2">
      <c r="A45" s="146" t="s">
        <v>655</v>
      </c>
      <c r="B45" s="119">
        <f>+ER_IR!C60</f>
        <v>4</v>
      </c>
      <c r="C45" s="119">
        <f>+ER_IR!E60</f>
        <v>4</v>
      </c>
      <c r="D45" s="143">
        <v>4</v>
      </c>
      <c r="E45" s="143">
        <v>4</v>
      </c>
      <c r="F45" s="143">
        <v>4</v>
      </c>
      <c r="G45" s="143">
        <v>4</v>
      </c>
      <c r="H45" s="119"/>
      <c r="P45" s="98"/>
    </row>
    <row r="46" spans="1:16" x14ac:dyDescent="0.2">
      <c r="A46" s="147" t="s">
        <v>656</v>
      </c>
      <c r="B46" s="119">
        <f>+ER_IR!C71</f>
        <v>9</v>
      </c>
      <c r="C46" s="119">
        <f>+ER_IR!E71</f>
        <v>9</v>
      </c>
      <c r="D46" s="143">
        <v>9</v>
      </c>
      <c r="E46" s="143">
        <v>9</v>
      </c>
      <c r="F46" s="143">
        <v>9</v>
      </c>
      <c r="G46" s="143">
        <v>9</v>
      </c>
      <c r="H46" s="119"/>
      <c r="P46" s="98"/>
    </row>
    <row r="47" spans="1:16" ht="24" x14ac:dyDescent="0.2">
      <c r="A47" s="146" t="s">
        <v>657</v>
      </c>
      <c r="B47" s="119">
        <f>-ER_IR!C139</f>
        <v>-2</v>
      </c>
      <c r="C47" s="119">
        <f>-ER_IR!E139</f>
        <v>-2</v>
      </c>
      <c r="D47" s="143">
        <v>-2</v>
      </c>
      <c r="E47" s="143">
        <v>-2</v>
      </c>
      <c r="F47" s="143">
        <v>-2</v>
      </c>
      <c r="G47" s="143">
        <v>-2</v>
      </c>
      <c r="H47" s="119"/>
      <c r="P47" s="98"/>
    </row>
    <row r="48" spans="1:16" x14ac:dyDescent="0.2">
      <c r="A48" s="146" t="s">
        <v>658</v>
      </c>
      <c r="B48" s="119">
        <f>ER_IR!C79</f>
        <v>2</v>
      </c>
      <c r="C48" s="119">
        <f>ER_IR!E79</f>
        <v>2</v>
      </c>
      <c r="D48" s="143">
        <v>2</v>
      </c>
      <c r="E48" s="143">
        <v>2</v>
      </c>
      <c r="F48" s="143">
        <v>2</v>
      </c>
      <c r="G48" s="143">
        <v>2</v>
      </c>
      <c r="H48" s="119"/>
      <c r="P48" s="98"/>
    </row>
    <row r="49" spans="1:16" x14ac:dyDescent="0.2">
      <c r="A49" s="146" t="s">
        <v>659</v>
      </c>
      <c r="B49" s="119">
        <f>ER_IR!C80</f>
        <v>2</v>
      </c>
      <c r="C49" s="119">
        <f>ER_IR!E80</f>
        <v>2</v>
      </c>
      <c r="D49" s="143">
        <v>2</v>
      </c>
      <c r="E49" s="143">
        <v>2</v>
      </c>
      <c r="F49" s="143">
        <v>2</v>
      </c>
      <c r="G49" s="143">
        <v>2</v>
      </c>
      <c r="H49" s="119"/>
      <c r="P49" s="98"/>
    </row>
    <row r="50" spans="1:16" x14ac:dyDescent="0.2">
      <c r="A50" s="146" t="s">
        <v>660</v>
      </c>
      <c r="B50" s="119">
        <f>+ER_IR!C81</f>
        <v>2</v>
      </c>
      <c r="C50" s="119">
        <f>+ER_IR!E81</f>
        <v>2</v>
      </c>
      <c r="D50" s="143">
        <v>2</v>
      </c>
      <c r="E50" s="143">
        <v>2</v>
      </c>
      <c r="F50" s="143">
        <v>2</v>
      </c>
      <c r="G50" s="143">
        <v>2</v>
      </c>
      <c r="H50" s="119"/>
      <c r="P50" s="98"/>
    </row>
    <row r="51" spans="1:16" ht="22.5" customHeight="1" x14ac:dyDescent="0.2">
      <c r="A51" s="146" t="s">
        <v>661</v>
      </c>
      <c r="B51" s="119"/>
      <c r="C51" s="119"/>
      <c r="D51" s="143"/>
      <c r="E51" s="143"/>
      <c r="F51" s="143"/>
      <c r="G51" s="143"/>
      <c r="H51" s="119"/>
      <c r="P51" s="98"/>
    </row>
    <row r="52" spans="1:16" x14ac:dyDescent="0.2">
      <c r="A52" s="146" t="s">
        <v>662</v>
      </c>
      <c r="B52" s="119">
        <f>+ER_IR!C88</f>
        <v>2</v>
      </c>
      <c r="C52" s="119">
        <f>+ER_IR!E88</f>
        <v>2</v>
      </c>
      <c r="D52" s="143">
        <v>2</v>
      </c>
      <c r="E52" s="143">
        <v>2</v>
      </c>
      <c r="F52" s="143">
        <v>2</v>
      </c>
      <c r="G52" s="143">
        <v>2</v>
      </c>
      <c r="H52" s="119"/>
      <c r="P52" s="98"/>
    </row>
    <row r="53" spans="1:16" ht="24" x14ac:dyDescent="0.2">
      <c r="A53" s="146" t="s">
        <v>663</v>
      </c>
      <c r="B53" s="119"/>
      <c r="C53" s="119"/>
      <c r="D53" s="143"/>
      <c r="E53" s="143"/>
      <c r="F53" s="143"/>
      <c r="G53" s="143"/>
      <c r="H53" s="119"/>
      <c r="P53" s="98"/>
    </row>
    <row r="54" spans="1:16" ht="22.5" customHeight="1" x14ac:dyDescent="0.2">
      <c r="A54" s="146" t="s">
        <v>664</v>
      </c>
      <c r="B54" s="119"/>
      <c r="C54" s="119"/>
      <c r="D54" s="143"/>
      <c r="E54" s="143"/>
      <c r="F54" s="143"/>
      <c r="G54" s="143"/>
      <c r="H54" s="119"/>
      <c r="P54" s="98"/>
    </row>
    <row r="55" spans="1:16" x14ac:dyDescent="0.2">
      <c r="A55" s="146" t="s">
        <v>665</v>
      </c>
      <c r="B55" s="119">
        <f>+ER_IR!C91</f>
        <v>2</v>
      </c>
      <c r="C55" s="119">
        <f>+ER_IR!E91</f>
        <v>2</v>
      </c>
      <c r="D55" s="143">
        <v>2</v>
      </c>
      <c r="E55" s="143">
        <v>2</v>
      </c>
      <c r="F55" s="143">
        <v>2</v>
      </c>
      <c r="G55" s="143">
        <v>2</v>
      </c>
      <c r="H55" s="119"/>
      <c r="P55" s="98"/>
    </row>
    <row r="56" spans="1:16" x14ac:dyDescent="0.2">
      <c r="A56" s="146" t="s">
        <v>652</v>
      </c>
      <c r="B56" s="119">
        <f>-ER_IR!C156</f>
        <v>-2</v>
      </c>
      <c r="C56" s="119">
        <f>-ER_IR!E156</f>
        <v>-2</v>
      </c>
      <c r="D56" s="143">
        <v>-2</v>
      </c>
      <c r="E56" s="143">
        <v>-2</v>
      </c>
      <c r="F56" s="143">
        <v>-2</v>
      </c>
      <c r="G56" s="143">
        <v>-2</v>
      </c>
      <c r="H56" s="119"/>
      <c r="P56" s="98"/>
    </row>
    <row r="57" spans="1:16" x14ac:dyDescent="0.2">
      <c r="A57" s="146" t="s">
        <v>666</v>
      </c>
      <c r="B57" s="59"/>
      <c r="D57" s="150"/>
      <c r="E57" s="150"/>
      <c r="F57" s="150"/>
      <c r="G57" s="150"/>
      <c r="P57" s="98"/>
    </row>
    <row r="58" spans="1:16" x14ac:dyDescent="0.2">
      <c r="A58" s="146" t="s">
        <v>667</v>
      </c>
      <c r="B58" s="119">
        <f t="shared" ref="B58:G58" si="10">SUM(B44:B57)</f>
        <v>25</v>
      </c>
      <c r="C58" s="119">
        <f t="shared" si="10"/>
        <v>25</v>
      </c>
      <c r="D58" s="119">
        <f t="shared" si="10"/>
        <v>25</v>
      </c>
      <c r="E58" s="119">
        <f t="shared" si="10"/>
        <v>25</v>
      </c>
      <c r="F58" s="119">
        <f t="shared" si="10"/>
        <v>25</v>
      </c>
      <c r="G58" s="119">
        <f t="shared" si="10"/>
        <v>25</v>
      </c>
      <c r="H58" s="119"/>
      <c r="P58" s="98"/>
    </row>
    <row r="59" spans="1:16" x14ac:dyDescent="0.2">
      <c r="P59" s="98"/>
    </row>
    <row r="60" spans="1:16" x14ac:dyDescent="0.2">
      <c r="P60" s="98"/>
    </row>
    <row r="61" spans="1:16" ht="22.5" customHeight="1" x14ac:dyDescent="0.2">
      <c r="A61" s="71" t="s">
        <v>629</v>
      </c>
      <c r="B61" s="148">
        <f t="shared" ref="B61:G61" si="11">+B58</f>
        <v>25</v>
      </c>
      <c r="C61" s="119">
        <f t="shared" si="11"/>
        <v>25</v>
      </c>
      <c r="D61" s="119">
        <f t="shared" si="11"/>
        <v>25</v>
      </c>
      <c r="E61" s="119">
        <f t="shared" si="11"/>
        <v>25</v>
      </c>
      <c r="F61" s="119">
        <f t="shared" si="11"/>
        <v>25</v>
      </c>
      <c r="G61" s="119">
        <f t="shared" si="11"/>
        <v>25</v>
      </c>
      <c r="H61" s="119"/>
      <c r="I61" s="72" t="s">
        <v>668</v>
      </c>
      <c r="J61" s="144">
        <f t="shared" ref="J61:O61" si="12">+B61/B62</f>
        <v>0.27777777777777779</v>
      </c>
      <c r="K61" s="144">
        <f t="shared" si="12"/>
        <v>0.27777777777777779</v>
      </c>
      <c r="L61" s="144">
        <f t="shared" si="12"/>
        <v>0.27777777777777779</v>
      </c>
      <c r="M61" s="144">
        <f t="shared" si="12"/>
        <v>0.27777777777777779</v>
      </c>
      <c r="N61" s="144">
        <f t="shared" si="12"/>
        <v>0.27777777777777779</v>
      </c>
      <c r="O61" s="144">
        <f t="shared" si="12"/>
        <v>0.27777777777777779</v>
      </c>
      <c r="P61" s="145">
        <f>SUM(B61:G61)/SUM(B62:G62)</f>
        <v>0.27777777777777779</v>
      </c>
    </row>
    <row r="62" spans="1:16" x14ac:dyDescent="0.2">
      <c r="A62" s="71" t="s">
        <v>669</v>
      </c>
      <c r="B62" s="148">
        <f t="shared" ref="B62:G62" si="13">+J29</f>
        <v>90</v>
      </c>
      <c r="C62" s="148">
        <f t="shared" si="13"/>
        <v>90</v>
      </c>
      <c r="D62" s="148">
        <f t="shared" si="13"/>
        <v>90</v>
      </c>
      <c r="E62" s="148">
        <f t="shared" si="13"/>
        <v>90</v>
      </c>
      <c r="F62" s="148">
        <f t="shared" si="13"/>
        <v>90</v>
      </c>
      <c r="G62" s="148">
        <f t="shared" si="13"/>
        <v>90</v>
      </c>
      <c r="H62" s="148"/>
      <c r="P62" s="98"/>
    </row>
    <row r="63" spans="1:16" x14ac:dyDescent="0.2">
      <c r="P63" s="98"/>
    </row>
    <row r="64" spans="1:16" x14ac:dyDescent="0.2">
      <c r="P64" s="98"/>
    </row>
    <row r="65" spans="1:16" ht="22.5" customHeight="1" x14ac:dyDescent="0.2">
      <c r="A65" s="71" t="s">
        <v>670</v>
      </c>
      <c r="B65" s="148">
        <f>+Bilanz!C24</f>
        <v>2</v>
      </c>
      <c r="C65" s="148">
        <f>+Bilanz!E24</f>
        <v>1</v>
      </c>
      <c r="D65" s="151">
        <v>2</v>
      </c>
      <c r="E65" s="151">
        <v>2</v>
      </c>
      <c r="F65" s="151">
        <v>2</v>
      </c>
      <c r="G65" s="151">
        <v>2</v>
      </c>
      <c r="H65" s="148"/>
      <c r="I65" s="72" t="s">
        <v>671</v>
      </c>
      <c r="J65" s="119">
        <f t="shared" ref="J65:O65" si="14">+B65+B66-B67+B68-B69</f>
        <v>13</v>
      </c>
      <c r="K65" s="119">
        <f t="shared" si="14"/>
        <v>3</v>
      </c>
      <c r="L65" s="119">
        <f t="shared" si="14"/>
        <v>13</v>
      </c>
      <c r="M65" s="119">
        <f t="shared" si="14"/>
        <v>13</v>
      </c>
      <c r="N65" s="119">
        <f t="shared" si="14"/>
        <v>13</v>
      </c>
      <c r="O65" s="119">
        <f t="shared" si="14"/>
        <v>13</v>
      </c>
      <c r="P65" s="149">
        <f>SUM(J65:O65)/6</f>
        <v>11.333333333333334</v>
      </c>
    </row>
    <row r="66" spans="1:16" x14ac:dyDescent="0.2">
      <c r="A66" s="146" t="s">
        <v>672</v>
      </c>
      <c r="B66" s="148">
        <f>+Bilanz!C25</f>
        <v>9</v>
      </c>
      <c r="C66" s="148">
        <f>+Bilanz!E25</f>
        <v>1</v>
      </c>
      <c r="D66" s="151">
        <v>9</v>
      </c>
      <c r="E66" s="151">
        <v>9</v>
      </c>
      <c r="F66" s="151">
        <v>9</v>
      </c>
      <c r="G66" s="151">
        <v>9</v>
      </c>
      <c r="H66" s="148"/>
      <c r="P66" s="98"/>
    </row>
    <row r="67" spans="1:16" x14ac:dyDescent="0.2">
      <c r="A67" s="146" t="s">
        <v>673</v>
      </c>
      <c r="B67" s="148"/>
      <c r="C67" s="148"/>
      <c r="D67" s="151"/>
      <c r="E67" s="151"/>
      <c r="F67" s="151"/>
      <c r="G67" s="151"/>
      <c r="H67" s="148"/>
      <c r="P67" s="98"/>
    </row>
    <row r="68" spans="1:16" x14ac:dyDescent="0.2">
      <c r="A68" s="146" t="s">
        <v>674</v>
      </c>
      <c r="B68" s="148">
        <f>+Bilanz!C28</f>
        <v>2</v>
      </c>
      <c r="C68" s="148">
        <f>+Bilanz!E28</f>
        <v>1</v>
      </c>
      <c r="D68" s="151">
        <v>2</v>
      </c>
      <c r="E68" s="151">
        <v>2</v>
      </c>
      <c r="F68" s="151">
        <v>2</v>
      </c>
      <c r="G68" s="151">
        <v>2</v>
      </c>
      <c r="H68" s="148"/>
      <c r="P68" s="98"/>
    </row>
    <row r="69" spans="1:16" x14ac:dyDescent="0.2">
      <c r="A69" s="147" t="s">
        <v>627</v>
      </c>
      <c r="B69" s="148"/>
      <c r="C69" s="148"/>
      <c r="D69" s="151"/>
      <c r="E69" s="151"/>
      <c r="F69" s="151"/>
      <c r="G69" s="151"/>
      <c r="H69" s="148"/>
      <c r="P69" s="98"/>
    </row>
    <row r="70" spans="1:16" x14ac:dyDescent="0.2">
      <c r="P70" s="98"/>
    </row>
    <row r="71" spans="1:16" x14ac:dyDescent="0.2">
      <c r="P71" s="98"/>
    </row>
    <row r="72" spans="1:16" ht="22.5" customHeight="1" x14ac:dyDescent="0.2">
      <c r="A72" s="71" t="s">
        <v>675</v>
      </c>
      <c r="B72" s="148">
        <f t="shared" ref="B72:G72" si="15">+J65</f>
        <v>13</v>
      </c>
      <c r="C72" s="148">
        <f t="shared" si="15"/>
        <v>3</v>
      </c>
      <c r="D72" s="148">
        <f t="shared" si="15"/>
        <v>13</v>
      </c>
      <c r="E72" s="148">
        <f t="shared" si="15"/>
        <v>13</v>
      </c>
      <c r="F72" s="148">
        <f t="shared" si="15"/>
        <v>13</v>
      </c>
      <c r="G72" s="148">
        <f t="shared" si="15"/>
        <v>13</v>
      </c>
      <c r="H72" s="148"/>
      <c r="I72" s="72" t="s">
        <v>676</v>
      </c>
      <c r="J72" s="144">
        <f t="shared" ref="J72:O72" si="16">+B72/B73</f>
        <v>0.14444444444444443</v>
      </c>
      <c r="K72" s="144">
        <f t="shared" si="16"/>
        <v>3.3333333333333333E-2</v>
      </c>
      <c r="L72" s="144">
        <f t="shared" si="16"/>
        <v>0.14444444444444443</v>
      </c>
      <c r="M72" s="144">
        <f t="shared" si="16"/>
        <v>0.14444444444444443</v>
      </c>
      <c r="N72" s="144">
        <f t="shared" si="16"/>
        <v>0.14444444444444443</v>
      </c>
      <c r="O72" s="144">
        <f t="shared" si="16"/>
        <v>0.14444444444444443</v>
      </c>
      <c r="P72" s="145">
        <f>SUM(B72:G72)/SUM(B73:G73)</f>
        <v>0.12592592592592591</v>
      </c>
    </row>
    <row r="73" spans="1:16" x14ac:dyDescent="0.2">
      <c r="A73" s="71" t="s">
        <v>669</v>
      </c>
      <c r="B73" s="148">
        <f t="shared" ref="B73:G73" si="17">+J29</f>
        <v>90</v>
      </c>
      <c r="C73" s="148">
        <f t="shared" si="17"/>
        <v>90</v>
      </c>
      <c r="D73" s="148">
        <f t="shared" si="17"/>
        <v>90</v>
      </c>
      <c r="E73" s="148">
        <f t="shared" si="17"/>
        <v>90</v>
      </c>
      <c r="F73" s="148">
        <f t="shared" si="17"/>
        <v>90</v>
      </c>
      <c r="G73" s="148">
        <f t="shared" si="17"/>
        <v>90</v>
      </c>
      <c r="H73" s="148"/>
      <c r="P73" s="98"/>
    </row>
    <row r="74" spans="1:16" x14ac:dyDescent="0.2">
      <c r="P74" s="98"/>
    </row>
    <row r="75" spans="1:16" x14ac:dyDescent="0.2">
      <c r="P75" s="98"/>
    </row>
    <row r="76" spans="1:16" ht="22.5" customHeight="1" x14ac:dyDescent="0.2">
      <c r="A76" s="71" t="s">
        <v>677</v>
      </c>
      <c r="B76" s="148">
        <f>+Bilanz!C23</f>
        <v>33</v>
      </c>
      <c r="C76" s="148">
        <f>+Bilanz!E23</f>
        <v>7</v>
      </c>
      <c r="D76" s="151">
        <v>33</v>
      </c>
      <c r="E76" s="151">
        <v>33</v>
      </c>
      <c r="F76" s="151">
        <v>33</v>
      </c>
      <c r="G76" s="151">
        <v>33</v>
      </c>
      <c r="H76" s="148"/>
      <c r="I76" s="152" t="s">
        <v>678</v>
      </c>
      <c r="J76" s="119">
        <f t="shared" ref="J76:O76" si="18">+B76+B78+B77</f>
        <v>12</v>
      </c>
      <c r="K76" s="119">
        <f t="shared" si="18"/>
        <v>-6</v>
      </c>
      <c r="L76" s="119">
        <f t="shared" si="18"/>
        <v>12</v>
      </c>
      <c r="M76" s="119">
        <f t="shared" si="18"/>
        <v>12</v>
      </c>
      <c r="N76" s="119">
        <f t="shared" si="18"/>
        <v>12</v>
      </c>
      <c r="O76" s="119">
        <f t="shared" si="18"/>
        <v>12</v>
      </c>
      <c r="P76" s="149">
        <f>SUM(J76:O76)/6</f>
        <v>9</v>
      </c>
    </row>
    <row r="77" spans="1:16" x14ac:dyDescent="0.2">
      <c r="A77" s="147" t="s">
        <v>627</v>
      </c>
      <c r="B77" s="148"/>
      <c r="C77" s="148"/>
      <c r="D77" s="151"/>
      <c r="E77" s="151"/>
      <c r="F77" s="151"/>
      <c r="G77" s="151"/>
      <c r="H77" s="148"/>
      <c r="P77" s="98"/>
    </row>
    <row r="78" spans="1:16" x14ac:dyDescent="0.2">
      <c r="A78" s="146" t="s">
        <v>626</v>
      </c>
      <c r="B78" s="148">
        <f>-Bilanz!C6</f>
        <v>-21</v>
      </c>
      <c r="C78" s="148">
        <f>-Bilanz!E6</f>
        <v>-13</v>
      </c>
      <c r="D78" s="151">
        <v>-21</v>
      </c>
      <c r="E78" s="151">
        <v>-21</v>
      </c>
      <c r="F78" s="151">
        <v>-21</v>
      </c>
      <c r="G78" s="151">
        <v>-21</v>
      </c>
      <c r="H78" s="148"/>
      <c r="P78" s="98"/>
    </row>
    <row r="79" spans="1:16" x14ac:dyDescent="0.2">
      <c r="C79" s="71"/>
      <c r="D79" s="71"/>
      <c r="E79" s="71"/>
      <c r="F79" s="71"/>
      <c r="G79" s="71"/>
      <c r="H79" s="71"/>
      <c r="P79" s="98"/>
    </row>
    <row r="80" spans="1:16" x14ac:dyDescent="0.2">
      <c r="C80" s="71"/>
      <c r="D80" s="71"/>
      <c r="E80" s="71"/>
      <c r="F80" s="71"/>
      <c r="G80" s="71"/>
      <c r="H80" s="71"/>
      <c r="P80" s="98"/>
    </row>
    <row r="81" spans="1:16" ht="22.5" customHeight="1" x14ac:dyDescent="0.2">
      <c r="A81" s="71" t="s">
        <v>624</v>
      </c>
      <c r="B81" s="148">
        <f>+Bilanz!C23</f>
        <v>33</v>
      </c>
      <c r="C81" s="148">
        <f>+Bilanz!E23</f>
        <v>7</v>
      </c>
      <c r="D81" s="151">
        <v>33</v>
      </c>
      <c r="E81" s="151">
        <v>33</v>
      </c>
      <c r="F81" s="151">
        <v>33</v>
      </c>
      <c r="G81" s="151">
        <v>33</v>
      </c>
      <c r="H81" s="148"/>
      <c r="I81" s="72" t="s">
        <v>679</v>
      </c>
      <c r="J81" s="119">
        <f t="shared" ref="J81:O81" si="19">+B81+B82+B83+B84+B85</f>
        <v>-5</v>
      </c>
      <c r="K81" s="119">
        <f t="shared" si="19"/>
        <v>-8</v>
      </c>
      <c r="L81" s="119">
        <f t="shared" si="19"/>
        <v>-5</v>
      </c>
      <c r="M81" s="119">
        <f t="shared" si="19"/>
        <v>-5</v>
      </c>
      <c r="N81" s="119">
        <f t="shared" si="19"/>
        <v>-5</v>
      </c>
      <c r="O81" s="119">
        <f t="shared" si="19"/>
        <v>-5</v>
      </c>
      <c r="P81" s="149">
        <f>SUM(J81:O81)/6</f>
        <v>-5.5</v>
      </c>
    </row>
    <row r="82" spans="1:16" x14ac:dyDescent="0.2">
      <c r="A82" s="147" t="s">
        <v>627</v>
      </c>
      <c r="B82" s="148"/>
      <c r="C82" s="148"/>
      <c r="D82" s="151"/>
      <c r="E82" s="151"/>
      <c r="F82" s="151"/>
      <c r="G82" s="151"/>
      <c r="H82" s="148"/>
      <c r="P82" s="98"/>
    </row>
    <row r="83" spans="1:16" x14ac:dyDescent="0.2">
      <c r="A83" s="146" t="s">
        <v>626</v>
      </c>
      <c r="B83" s="148">
        <f>-Bilanz!C6</f>
        <v>-21</v>
      </c>
      <c r="C83" s="148">
        <f>-Bilanz!E6</f>
        <v>-13</v>
      </c>
      <c r="D83" s="151">
        <v>-21</v>
      </c>
      <c r="E83" s="151">
        <v>-21</v>
      </c>
      <c r="F83" s="151">
        <v>-21</v>
      </c>
      <c r="G83" s="151">
        <v>-21</v>
      </c>
      <c r="H83" s="148"/>
      <c r="P83" s="98"/>
    </row>
    <row r="84" spans="1:16" x14ac:dyDescent="0.2">
      <c r="A84" s="146" t="s">
        <v>680</v>
      </c>
      <c r="B84" s="148">
        <f>-Bilanz!C18</f>
        <v>-8</v>
      </c>
      <c r="C84" s="148">
        <f>-Bilanz!E18</f>
        <v>-1</v>
      </c>
      <c r="D84" s="151">
        <v>-8</v>
      </c>
      <c r="E84" s="151">
        <v>-8</v>
      </c>
      <c r="F84" s="151">
        <v>-8</v>
      </c>
      <c r="G84" s="151">
        <v>-8</v>
      </c>
      <c r="H84" s="148"/>
      <c r="P84" s="98"/>
    </row>
    <row r="85" spans="1:16" x14ac:dyDescent="0.2">
      <c r="A85" s="146" t="s">
        <v>681</v>
      </c>
      <c r="B85" s="148">
        <f>-Bilanz!C19</f>
        <v>-9</v>
      </c>
      <c r="C85" s="148">
        <f>-Bilanz!E19</f>
        <v>-1</v>
      </c>
      <c r="D85" s="151">
        <v>-9</v>
      </c>
      <c r="E85" s="151">
        <v>-9</v>
      </c>
      <c r="F85" s="151">
        <v>-9</v>
      </c>
      <c r="G85" s="151">
        <v>-9</v>
      </c>
      <c r="H85" s="148"/>
      <c r="P85" s="98"/>
    </row>
    <row r="86" spans="1:16" x14ac:dyDescent="0.2">
      <c r="P86" s="98"/>
    </row>
    <row r="87" spans="1:16" x14ac:dyDescent="0.2">
      <c r="P87" s="98"/>
    </row>
    <row r="88" spans="1:16" ht="22.5" customHeight="1" x14ac:dyDescent="0.2">
      <c r="A88" s="71" t="s">
        <v>682</v>
      </c>
      <c r="B88" s="148">
        <f t="shared" ref="B88:G88" si="20">+J76</f>
        <v>12</v>
      </c>
      <c r="C88" s="148">
        <f t="shared" si="20"/>
        <v>-6</v>
      </c>
      <c r="D88" s="148">
        <f t="shared" si="20"/>
        <v>12</v>
      </c>
      <c r="E88" s="148">
        <f t="shared" si="20"/>
        <v>12</v>
      </c>
      <c r="F88" s="148">
        <f t="shared" si="20"/>
        <v>12</v>
      </c>
      <c r="G88" s="148">
        <f t="shared" si="20"/>
        <v>12</v>
      </c>
      <c r="H88" s="148"/>
      <c r="I88" s="72" t="s">
        <v>683</v>
      </c>
      <c r="J88" s="119">
        <f t="shared" ref="J88:O88" si="21">+B88*1000/B89</f>
        <v>3.4285714285714284</v>
      </c>
      <c r="K88" s="119">
        <f t="shared" si="21"/>
        <v>-1.7142857142857142</v>
      </c>
      <c r="L88" s="119">
        <f t="shared" si="21"/>
        <v>3.4285714285714284</v>
      </c>
      <c r="M88" s="119">
        <f t="shared" si="21"/>
        <v>3.4285714285714284</v>
      </c>
      <c r="N88" s="119">
        <f t="shared" si="21"/>
        <v>3.4285714285714284</v>
      </c>
      <c r="O88" s="119">
        <f t="shared" si="21"/>
        <v>3.4285714285714284</v>
      </c>
      <c r="P88" s="149">
        <f>SUM(J88:O88)/6</f>
        <v>2.5714285714285716</v>
      </c>
    </row>
    <row r="89" spans="1:16" x14ac:dyDescent="0.2">
      <c r="A89" s="71" t="s">
        <v>684</v>
      </c>
      <c r="B89" s="151">
        <v>3500</v>
      </c>
      <c r="C89" s="151">
        <v>3500</v>
      </c>
      <c r="D89" s="151">
        <v>3500</v>
      </c>
      <c r="E89" s="151">
        <v>3500</v>
      </c>
      <c r="F89" s="151">
        <v>3500</v>
      </c>
      <c r="G89" s="151">
        <v>3500</v>
      </c>
      <c r="H89" s="148"/>
      <c r="J89" s="119"/>
      <c r="K89" s="119"/>
      <c r="L89" s="119"/>
      <c r="M89" s="119"/>
      <c r="N89" s="119"/>
      <c r="O89" s="119"/>
      <c r="P89" s="98"/>
    </row>
    <row r="90" spans="1:16" x14ac:dyDescent="0.2">
      <c r="C90" s="71"/>
      <c r="D90" s="71"/>
      <c r="E90" s="71"/>
      <c r="F90" s="71"/>
      <c r="G90" s="71"/>
      <c r="H90" s="71"/>
      <c r="J90" s="119"/>
      <c r="K90" s="119"/>
      <c r="L90" s="119"/>
      <c r="M90" s="119"/>
      <c r="N90" s="119"/>
      <c r="O90" s="119"/>
      <c r="P90" s="98"/>
    </row>
    <row r="91" spans="1:16" x14ac:dyDescent="0.2">
      <c r="C91" s="71"/>
      <c r="D91" s="71"/>
      <c r="E91" s="71"/>
      <c r="F91" s="71"/>
      <c r="G91" s="71"/>
      <c r="H91" s="71"/>
      <c r="J91" s="119"/>
      <c r="K91" s="119"/>
      <c r="L91" s="119"/>
      <c r="M91" s="119"/>
      <c r="N91" s="119"/>
      <c r="O91" s="119"/>
      <c r="P91" s="98"/>
    </row>
    <row r="92" spans="1:16" ht="22.5" customHeight="1" x14ac:dyDescent="0.2">
      <c r="A92" s="71" t="s">
        <v>685</v>
      </c>
      <c r="B92" s="148">
        <f t="shared" ref="B92:G92" si="22">+J81</f>
        <v>-5</v>
      </c>
      <c r="C92" s="148">
        <f t="shared" si="22"/>
        <v>-8</v>
      </c>
      <c r="D92" s="148">
        <f t="shared" si="22"/>
        <v>-5</v>
      </c>
      <c r="E92" s="148">
        <f t="shared" si="22"/>
        <v>-5</v>
      </c>
      <c r="F92" s="148">
        <f t="shared" si="22"/>
        <v>-5</v>
      </c>
      <c r="G92" s="148">
        <f t="shared" si="22"/>
        <v>-5</v>
      </c>
      <c r="H92" s="148"/>
      <c r="I92" s="72" t="s">
        <v>686</v>
      </c>
      <c r="J92" s="119">
        <f t="shared" ref="J92:O92" si="23">+B92*1000/B93</f>
        <v>-1.4285714285714286</v>
      </c>
      <c r="K92" s="119">
        <f t="shared" si="23"/>
        <v>-2.2857142857142856</v>
      </c>
      <c r="L92" s="119">
        <f t="shared" si="23"/>
        <v>-1.4285714285714286</v>
      </c>
      <c r="M92" s="119">
        <f t="shared" si="23"/>
        <v>-1.4285714285714286</v>
      </c>
      <c r="N92" s="119">
        <f t="shared" si="23"/>
        <v>-1.4285714285714286</v>
      </c>
      <c r="O92" s="119">
        <f t="shared" si="23"/>
        <v>-1.4285714285714286</v>
      </c>
      <c r="P92" s="149">
        <f>SUM(J92:O92)/6</f>
        <v>-1.5714285714285714</v>
      </c>
    </row>
    <row r="93" spans="1:16" x14ac:dyDescent="0.2">
      <c r="A93" s="71" t="s">
        <v>684</v>
      </c>
      <c r="B93" s="148">
        <f t="shared" ref="B93:G93" si="24">+B89</f>
        <v>3500</v>
      </c>
      <c r="C93" s="148">
        <f t="shared" si="24"/>
        <v>3500</v>
      </c>
      <c r="D93" s="148">
        <f t="shared" si="24"/>
        <v>3500</v>
      </c>
      <c r="E93" s="148">
        <f t="shared" si="24"/>
        <v>3500</v>
      </c>
      <c r="F93" s="148">
        <f t="shared" si="24"/>
        <v>3500</v>
      </c>
      <c r="G93" s="148">
        <f t="shared" si="24"/>
        <v>3500</v>
      </c>
      <c r="H93" s="148"/>
      <c r="P93" s="98"/>
    </row>
    <row r="94" spans="1:16" x14ac:dyDescent="0.2">
      <c r="P94" s="98"/>
    </row>
    <row r="95" spans="1:16" x14ac:dyDescent="0.2">
      <c r="P95" s="98"/>
    </row>
    <row r="96" spans="1:16" ht="24" x14ac:dyDescent="0.2">
      <c r="A96" s="71" t="s">
        <v>687</v>
      </c>
      <c r="B96" s="148">
        <f>+Bilanz!C31</f>
        <v>22</v>
      </c>
      <c r="C96" s="148">
        <f>+Bilanz!E31</f>
        <v>11</v>
      </c>
      <c r="D96" s="151">
        <v>22</v>
      </c>
      <c r="E96" s="151">
        <v>22</v>
      </c>
      <c r="F96" s="151">
        <v>22</v>
      </c>
      <c r="G96" s="151">
        <v>22</v>
      </c>
      <c r="H96" s="148"/>
      <c r="I96" s="72" t="s">
        <v>688</v>
      </c>
      <c r="J96" s="119">
        <f t="shared" ref="J96:O96" si="25">+B96</f>
        <v>22</v>
      </c>
      <c r="K96" s="119">
        <f t="shared" si="25"/>
        <v>11</v>
      </c>
      <c r="L96" s="119">
        <f t="shared" si="25"/>
        <v>22</v>
      </c>
      <c r="M96" s="119">
        <f t="shared" si="25"/>
        <v>22</v>
      </c>
      <c r="N96" s="119">
        <f t="shared" si="25"/>
        <v>22</v>
      </c>
      <c r="O96" s="119">
        <f t="shared" si="25"/>
        <v>22</v>
      </c>
      <c r="P96" s="149">
        <f>SUM(J96:O96)/6</f>
        <v>20.166666666666668</v>
      </c>
    </row>
    <row r="97" spans="1:16" x14ac:dyDescent="0.2">
      <c r="P97" s="98"/>
    </row>
    <row r="98" spans="1:16" x14ac:dyDescent="0.2">
      <c r="P98" s="98"/>
    </row>
    <row r="99" spans="1:16" ht="24" x14ac:dyDescent="0.2">
      <c r="A99" s="71" t="s">
        <v>689</v>
      </c>
      <c r="B99" s="148">
        <f>+Bilanz!C37</f>
        <v>12</v>
      </c>
      <c r="C99" s="148">
        <f>+Bilanz!E37</f>
        <v>6</v>
      </c>
      <c r="D99" s="151">
        <v>12</v>
      </c>
      <c r="E99" s="151">
        <v>12</v>
      </c>
      <c r="F99" s="151">
        <v>12</v>
      </c>
      <c r="G99" s="151">
        <v>12</v>
      </c>
      <c r="H99" s="148"/>
      <c r="I99" s="72" t="s">
        <v>690</v>
      </c>
      <c r="J99" s="144">
        <f t="shared" ref="J99:O99" si="26">+B99/B100</f>
        <v>0.14634146341463414</v>
      </c>
      <c r="K99" s="144">
        <f t="shared" si="26"/>
        <v>7.3170731707317069E-2</v>
      </c>
      <c r="L99" s="144">
        <f t="shared" si="26"/>
        <v>0.13043478260869565</v>
      </c>
      <c r="M99" s="144">
        <f t="shared" si="26"/>
        <v>0.13043478260869565</v>
      </c>
      <c r="N99" s="144">
        <f t="shared" si="26"/>
        <v>0.13043478260869565</v>
      </c>
      <c r="O99" s="144">
        <f t="shared" si="26"/>
        <v>0.13043478260869565</v>
      </c>
      <c r="P99" s="145">
        <f>SUM(B99:G99)/SUM(B100:G100)</f>
        <v>0.12406015037593984</v>
      </c>
    </row>
    <row r="100" spans="1:16" x14ac:dyDescent="0.2">
      <c r="A100" s="71" t="s">
        <v>691</v>
      </c>
      <c r="B100" s="148">
        <f t="shared" ref="B100:G100" si="27">+J21</f>
        <v>82</v>
      </c>
      <c r="C100" s="148">
        <f t="shared" si="27"/>
        <v>82</v>
      </c>
      <c r="D100" s="148">
        <f t="shared" si="27"/>
        <v>92</v>
      </c>
      <c r="E100" s="148">
        <f t="shared" si="27"/>
        <v>92</v>
      </c>
      <c r="F100" s="148">
        <f t="shared" si="27"/>
        <v>92</v>
      </c>
      <c r="G100" s="148">
        <f t="shared" si="27"/>
        <v>92</v>
      </c>
      <c r="H100" s="148"/>
      <c r="P100" s="98"/>
    </row>
    <row r="101" spans="1:16" x14ac:dyDescent="0.2">
      <c r="P101" s="98"/>
    </row>
    <row r="102" spans="1:16" x14ac:dyDescent="0.2">
      <c r="P102" s="98"/>
    </row>
    <row r="103" spans="1:16" ht="24" x14ac:dyDescent="0.2">
      <c r="A103" s="71" t="s">
        <v>632</v>
      </c>
      <c r="B103" s="148">
        <f>+ER_IR!C65</f>
        <v>4</v>
      </c>
      <c r="C103" s="148">
        <f>+ER_IR!E65</f>
        <v>4</v>
      </c>
      <c r="D103" s="148">
        <v>4</v>
      </c>
      <c r="E103" s="148">
        <v>4</v>
      </c>
      <c r="F103" s="148">
        <v>4</v>
      </c>
      <c r="G103" s="148">
        <v>4</v>
      </c>
      <c r="H103" s="148"/>
      <c r="I103" s="71" t="s">
        <v>692</v>
      </c>
      <c r="J103" s="119">
        <f t="shared" ref="J103:O103" si="28">B103-B104+SUM(B105:B108)-B109</f>
        <v>16</v>
      </c>
      <c r="K103" s="119">
        <f t="shared" si="28"/>
        <v>16</v>
      </c>
      <c r="L103" s="119">
        <f t="shared" si="28"/>
        <v>16</v>
      </c>
      <c r="M103" s="119">
        <f t="shared" si="28"/>
        <v>16</v>
      </c>
      <c r="N103" s="119">
        <f t="shared" si="28"/>
        <v>16</v>
      </c>
      <c r="O103" s="119">
        <f t="shared" si="28"/>
        <v>16</v>
      </c>
      <c r="P103" s="149">
        <f>SUM(J103:O103)/6</f>
        <v>16</v>
      </c>
    </row>
    <row r="104" spans="1:16" x14ac:dyDescent="0.2">
      <c r="A104" s="146" t="s">
        <v>634</v>
      </c>
      <c r="B104" s="148">
        <f>-ER_IR!C129</f>
        <v>-2</v>
      </c>
      <c r="C104" s="148">
        <f>-ER_IR!E129</f>
        <v>-2</v>
      </c>
      <c r="D104" s="148">
        <v>-2</v>
      </c>
      <c r="E104" s="148">
        <v>-2</v>
      </c>
      <c r="F104" s="148">
        <v>-2</v>
      </c>
      <c r="G104" s="148">
        <v>-2</v>
      </c>
      <c r="H104" s="148"/>
      <c r="J104" s="148"/>
      <c r="K104" s="148"/>
      <c r="L104" s="148"/>
      <c r="M104" s="148"/>
      <c r="N104" s="148"/>
      <c r="O104" s="148"/>
      <c r="P104" s="98"/>
    </row>
    <row r="105" spans="1:16" x14ac:dyDescent="0.2">
      <c r="A105" s="147" t="s">
        <v>693</v>
      </c>
      <c r="B105" s="148">
        <f>+ER_IR!C60</f>
        <v>4</v>
      </c>
      <c r="C105" s="148">
        <f>+ER_IR!E60</f>
        <v>4</v>
      </c>
      <c r="D105" s="59">
        <v>4</v>
      </c>
      <c r="E105" s="59">
        <v>4</v>
      </c>
      <c r="F105" s="59">
        <v>4</v>
      </c>
      <c r="G105" s="59">
        <v>4</v>
      </c>
      <c r="P105" s="98"/>
    </row>
    <row r="106" spans="1:16" x14ac:dyDescent="0.2">
      <c r="A106" s="147" t="s">
        <v>694</v>
      </c>
      <c r="B106" s="148">
        <f>+ER_IR!C79</f>
        <v>2</v>
      </c>
      <c r="C106" s="148">
        <f>+ER_IR!E79</f>
        <v>2</v>
      </c>
      <c r="D106" s="59">
        <v>2</v>
      </c>
      <c r="E106" s="59">
        <v>2</v>
      </c>
      <c r="F106" s="59">
        <v>2</v>
      </c>
      <c r="G106" s="59">
        <v>2</v>
      </c>
      <c r="P106" s="98"/>
    </row>
    <row r="107" spans="1:16" x14ac:dyDescent="0.2">
      <c r="A107" s="147" t="s">
        <v>659</v>
      </c>
      <c r="B107" s="148">
        <f>+ER_IR!C80</f>
        <v>2</v>
      </c>
      <c r="C107" s="148">
        <f>+ER_IR!E80</f>
        <v>2</v>
      </c>
      <c r="D107" s="59">
        <v>2</v>
      </c>
      <c r="E107" s="59">
        <v>2</v>
      </c>
      <c r="F107" s="59">
        <v>2</v>
      </c>
      <c r="G107" s="59">
        <v>2</v>
      </c>
      <c r="P107" s="98"/>
    </row>
    <row r="108" spans="1:16" x14ac:dyDescent="0.2">
      <c r="A108" s="147" t="s">
        <v>695</v>
      </c>
      <c r="B108" s="148">
        <f>+ER_IR!C81</f>
        <v>2</v>
      </c>
      <c r="C108" s="148">
        <f>+ER_IR!E81</f>
        <v>2</v>
      </c>
      <c r="D108" s="59">
        <v>2</v>
      </c>
      <c r="E108" s="59">
        <v>2</v>
      </c>
      <c r="F108" s="59">
        <v>2</v>
      </c>
      <c r="G108" s="59">
        <v>2</v>
      </c>
      <c r="P108" s="98"/>
    </row>
    <row r="109" spans="1:16" x14ac:dyDescent="0.2">
      <c r="A109" s="147" t="s">
        <v>696</v>
      </c>
      <c r="P109" s="98"/>
    </row>
    <row r="110" spans="1:16" x14ac:dyDescent="0.2">
      <c r="P110" s="98"/>
    </row>
    <row r="111" spans="1:16" x14ac:dyDescent="0.2">
      <c r="P111" s="98"/>
    </row>
    <row r="112" spans="1:16" ht="24" x14ac:dyDescent="0.2">
      <c r="A112" s="71" t="s">
        <v>697</v>
      </c>
      <c r="B112" s="148">
        <f>+ER_IR!C65-ER_IR!C129</f>
        <v>2</v>
      </c>
      <c r="C112" s="148">
        <f>+ER_IR!E65-ER_IR!E129</f>
        <v>2</v>
      </c>
      <c r="D112" s="151">
        <v>2</v>
      </c>
      <c r="E112" s="151">
        <v>2</v>
      </c>
      <c r="F112" s="151">
        <v>2</v>
      </c>
      <c r="G112" s="151">
        <v>2</v>
      </c>
      <c r="H112" s="148"/>
      <c r="I112" s="72" t="s">
        <v>698</v>
      </c>
      <c r="J112" s="144">
        <f t="shared" ref="J112:O112" si="29">(+B112+B113)/B119</f>
        <v>0.13333333333333333</v>
      </c>
      <c r="K112" s="144">
        <f t="shared" si="29"/>
        <v>0.13333333333333333</v>
      </c>
      <c r="L112" s="144">
        <f t="shared" si="29"/>
        <v>0.13333333333333333</v>
      </c>
      <c r="M112" s="144">
        <f t="shared" si="29"/>
        <v>0.13333333333333333</v>
      </c>
      <c r="N112" s="144">
        <f t="shared" si="29"/>
        <v>0.13333333333333333</v>
      </c>
      <c r="O112" s="144">
        <f t="shared" si="29"/>
        <v>0.13333333333333333</v>
      </c>
      <c r="P112" s="145">
        <f>(SUM(B112:G112)+SUM(B113:G113))/SUM(B119:G119)</f>
        <v>0.13333333333333333</v>
      </c>
    </row>
    <row r="113" spans="1:16" ht="24" x14ac:dyDescent="0.2">
      <c r="A113" s="71" t="s">
        <v>699</v>
      </c>
      <c r="B113" s="148">
        <f t="shared" ref="B113:G113" si="30">SUM(B114:B118)</f>
        <v>10</v>
      </c>
      <c r="C113" s="148">
        <f t="shared" si="30"/>
        <v>10</v>
      </c>
      <c r="D113" s="148">
        <f t="shared" si="30"/>
        <v>10</v>
      </c>
      <c r="E113" s="148">
        <f t="shared" si="30"/>
        <v>10</v>
      </c>
      <c r="F113" s="148">
        <f t="shared" si="30"/>
        <v>10</v>
      </c>
      <c r="G113" s="148">
        <f t="shared" si="30"/>
        <v>10</v>
      </c>
      <c r="H113" s="148"/>
      <c r="P113" s="98"/>
    </row>
    <row r="114" spans="1:16" ht="11.25" customHeight="1" x14ac:dyDescent="0.2">
      <c r="A114" s="71" t="s">
        <v>693</v>
      </c>
      <c r="B114" s="119">
        <f>+ER_IR!C60</f>
        <v>4</v>
      </c>
      <c r="C114" s="119">
        <f>+ER_IR!E60</f>
        <v>4</v>
      </c>
      <c r="D114" s="151">
        <v>4</v>
      </c>
      <c r="E114" s="151">
        <v>4</v>
      </c>
      <c r="F114" s="151">
        <v>4</v>
      </c>
      <c r="G114" s="151">
        <v>4</v>
      </c>
      <c r="H114" s="148"/>
      <c r="P114" s="98"/>
    </row>
    <row r="115" spans="1:16" x14ac:dyDescent="0.2">
      <c r="A115" s="71" t="s">
        <v>694</v>
      </c>
      <c r="B115" s="119">
        <f>+ER_IR!C79</f>
        <v>2</v>
      </c>
      <c r="C115" s="119">
        <f>+ER_IR!E79</f>
        <v>2</v>
      </c>
      <c r="D115" s="151">
        <v>2</v>
      </c>
      <c r="E115" s="151">
        <v>2</v>
      </c>
      <c r="F115" s="151">
        <v>2</v>
      </c>
      <c r="G115" s="151">
        <v>2</v>
      </c>
      <c r="H115" s="148"/>
      <c r="P115" s="98"/>
    </row>
    <row r="116" spans="1:16" x14ac:dyDescent="0.2">
      <c r="A116" s="71" t="s">
        <v>659</v>
      </c>
      <c r="B116" s="119">
        <f>+ER_IR!C80</f>
        <v>2</v>
      </c>
      <c r="C116" s="119">
        <f>+ER_IR!E80</f>
        <v>2</v>
      </c>
      <c r="D116" s="151">
        <v>2</v>
      </c>
      <c r="E116" s="151">
        <v>2</v>
      </c>
      <c r="F116" s="151">
        <v>2</v>
      </c>
      <c r="G116" s="151">
        <v>2</v>
      </c>
      <c r="H116" s="148"/>
      <c r="P116" s="98"/>
    </row>
    <row r="117" spans="1:16" x14ac:dyDescent="0.2">
      <c r="A117" s="71" t="s">
        <v>695</v>
      </c>
      <c r="B117" s="119">
        <f>+ER_IR!C81</f>
        <v>2</v>
      </c>
      <c r="C117" s="119">
        <f>+ER_IR!E81</f>
        <v>2</v>
      </c>
      <c r="D117" s="151">
        <v>2</v>
      </c>
      <c r="E117" s="151">
        <v>2</v>
      </c>
      <c r="F117" s="151">
        <v>2</v>
      </c>
      <c r="G117" s="151">
        <v>2</v>
      </c>
      <c r="H117" s="148"/>
      <c r="P117" s="98"/>
    </row>
    <row r="118" spans="1:16" ht="24" x14ac:dyDescent="0.2">
      <c r="A118" s="71" t="s">
        <v>696</v>
      </c>
      <c r="B118" s="119"/>
      <c r="C118" s="148"/>
      <c r="D118" s="151"/>
      <c r="E118" s="151"/>
      <c r="F118" s="151"/>
      <c r="G118" s="151"/>
      <c r="H118" s="148"/>
      <c r="P118" s="98"/>
    </row>
    <row r="119" spans="1:16" x14ac:dyDescent="0.2">
      <c r="A119" s="71" t="s">
        <v>700</v>
      </c>
      <c r="B119" s="148">
        <f t="shared" ref="B119:G119" si="31">+J29</f>
        <v>90</v>
      </c>
      <c r="C119" s="148">
        <f t="shared" si="31"/>
        <v>90</v>
      </c>
      <c r="D119" s="148">
        <f t="shared" si="31"/>
        <v>90</v>
      </c>
      <c r="E119" s="148">
        <f t="shared" si="31"/>
        <v>90</v>
      </c>
      <c r="F119" s="148">
        <f t="shared" si="31"/>
        <v>90</v>
      </c>
      <c r="G119" s="148">
        <f t="shared" si="31"/>
        <v>90</v>
      </c>
      <c r="H119" s="148"/>
      <c r="P119" s="98"/>
    </row>
    <row r="120" spans="1:16" x14ac:dyDescent="0.2">
      <c r="P120" s="98"/>
    </row>
    <row r="121" spans="1:16" x14ac:dyDescent="0.2">
      <c r="P121" s="98"/>
    </row>
    <row r="122" spans="1:16" ht="24" x14ac:dyDescent="0.2">
      <c r="A122" s="71" t="s">
        <v>701</v>
      </c>
      <c r="B122" s="148">
        <f>+ER_IR!C128</f>
        <v>22</v>
      </c>
      <c r="C122" s="148">
        <f>+ER_IR!E128</f>
        <v>22</v>
      </c>
      <c r="D122" s="151">
        <v>22</v>
      </c>
      <c r="E122" s="151">
        <v>22</v>
      </c>
      <c r="F122" s="151">
        <v>22</v>
      </c>
      <c r="G122" s="151">
        <v>22</v>
      </c>
      <c r="H122" s="148"/>
      <c r="I122" s="72" t="s">
        <v>702</v>
      </c>
      <c r="J122" s="119">
        <f t="shared" ref="J122:O122" si="32">+B122-B123</f>
        <v>8</v>
      </c>
      <c r="K122" s="119">
        <f t="shared" si="32"/>
        <v>8</v>
      </c>
      <c r="L122" s="119">
        <f t="shared" si="32"/>
        <v>8</v>
      </c>
      <c r="M122" s="119">
        <f t="shared" si="32"/>
        <v>8</v>
      </c>
      <c r="N122" s="119">
        <f t="shared" si="32"/>
        <v>8</v>
      </c>
      <c r="O122" s="119">
        <f t="shared" si="32"/>
        <v>8</v>
      </c>
      <c r="P122" s="149">
        <f>SUM(J122:O122)/6</f>
        <v>8</v>
      </c>
    </row>
    <row r="123" spans="1:16" x14ac:dyDescent="0.2">
      <c r="A123" s="71" t="s">
        <v>703</v>
      </c>
      <c r="B123" s="148">
        <f>+ER_IR!C64</f>
        <v>14</v>
      </c>
      <c r="C123" s="148">
        <f>+ER_IR!E64</f>
        <v>14</v>
      </c>
      <c r="D123" s="151">
        <v>14</v>
      </c>
      <c r="E123" s="151">
        <v>14</v>
      </c>
      <c r="F123" s="151">
        <v>14</v>
      </c>
      <c r="G123" s="151">
        <v>14</v>
      </c>
      <c r="H123" s="148"/>
      <c r="P123" s="98"/>
    </row>
    <row r="124" spans="1:16" x14ac:dyDescent="0.2">
      <c r="P124" s="98"/>
    </row>
    <row r="125" spans="1:16" x14ac:dyDescent="0.2">
      <c r="P125" s="98"/>
    </row>
    <row r="126" spans="1:16" ht="48" x14ac:dyDescent="0.2">
      <c r="A126" s="71" t="s">
        <v>704</v>
      </c>
      <c r="B126" s="148">
        <f>+ER_IR!C129</f>
        <v>2</v>
      </c>
      <c r="C126" s="148">
        <f>+ER_IR!E129</f>
        <v>2</v>
      </c>
      <c r="D126" s="151">
        <v>2</v>
      </c>
      <c r="E126" s="151">
        <v>2</v>
      </c>
      <c r="F126" s="151">
        <v>2</v>
      </c>
      <c r="G126" s="151">
        <v>2</v>
      </c>
      <c r="H126" s="148"/>
      <c r="I126" s="72" t="s">
        <v>705</v>
      </c>
      <c r="J126" s="144">
        <f t="shared" ref="J126:O126" si="33">SUM(B126:B130)/B131</f>
        <v>0.47619047619047616</v>
      </c>
      <c r="K126" s="144">
        <f t="shared" si="33"/>
        <v>0.76923076923076927</v>
      </c>
      <c r="L126" s="144">
        <f t="shared" si="33"/>
        <v>0.47619047619047616</v>
      </c>
      <c r="M126" s="144">
        <f t="shared" si="33"/>
        <v>0.47619047619047616</v>
      </c>
      <c r="N126" s="144">
        <f t="shared" si="33"/>
        <v>0.47619047619047616</v>
      </c>
      <c r="O126" s="144">
        <f t="shared" si="33"/>
        <v>0.47619047619047616</v>
      </c>
      <c r="P126" s="145">
        <f>SUM(B126:G130)/SUM(B131:G131)</f>
        <v>0.50847457627118642</v>
      </c>
    </row>
    <row r="127" spans="1:16" x14ac:dyDescent="0.2">
      <c r="A127" s="71" t="s">
        <v>706</v>
      </c>
      <c r="B127" s="148">
        <f>+ER_IR!C130</f>
        <v>2</v>
      </c>
      <c r="C127" s="148">
        <f>+ER_IR!E130</f>
        <v>2</v>
      </c>
      <c r="D127" s="151">
        <v>2</v>
      </c>
      <c r="E127" s="151">
        <v>2</v>
      </c>
      <c r="F127" s="151">
        <v>2</v>
      </c>
      <c r="G127" s="151">
        <v>2</v>
      </c>
      <c r="H127" s="148"/>
      <c r="P127" s="98"/>
    </row>
    <row r="128" spans="1:16" x14ac:dyDescent="0.2">
      <c r="A128" s="71" t="s">
        <v>707</v>
      </c>
      <c r="B128" s="148">
        <f>+ER_IR!C131</f>
        <v>2</v>
      </c>
      <c r="C128" s="148">
        <f>+ER_IR!E131</f>
        <v>2</v>
      </c>
      <c r="D128" s="151">
        <v>2</v>
      </c>
      <c r="E128" s="151">
        <v>2</v>
      </c>
      <c r="F128" s="151">
        <v>2</v>
      </c>
      <c r="G128" s="151">
        <v>2</v>
      </c>
      <c r="H128" s="148"/>
      <c r="P128" s="98"/>
    </row>
    <row r="129" spans="1:16" x14ac:dyDescent="0.2">
      <c r="A129" s="71" t="s">
        <v>708</v>
      </c>
      <c r="B129" s="148">
        <f>+ER_IR!C132</f>
        <v>2</v>
      </c>
      <c r="C129" s="148">
        <f>+ER_IR!E132</f>
        <v>2</v>
      </c>
      <c r="D129" s="151">
        <v>2</v>
      </c>
      <c r="E129" s="151">
        <v>2</v>
      </c>
      <c r="F129" s="151">
        <v>2</v>
      </c>
      <c r="G129" s="151">
        <v>2</v>
      </c>
      <c r="H129" s="148"/>
      <c r="P129" s="98"/>
    </row>
    <row r="130" spans="1:16" x14ac:dyDescent="0.2">
      <c r="A130" s="71" t="s">
        <v>709</v>
      </c>
      <c r="B130" s="148">
        <f>+ER_IR!C133</f>
        <v>2</v>
      </c>
      <c r="C130" s="148">
        <f>+ER_IR!E133</f>
        <v>2</v>
      </c>
      <c r="D130" s="151">
        <v>2</v>
      </c>
      <c r="E130" s="151">
        <v>2</v>
      </c>
      <c r="F130" s="151">
        <v>2</v>
      </c>
      <c r="G130" s="151">
        <v>2</v>
      </c>
      <c r="H130" s="148"/>
      <c r="P130" s="98"/>
    </row>
    <row r="131" spans="1:16" x14ac:dyDescent="0.2">
      <c r="A131" s="71" t="s">
        <v>710</v>
      </c>
      <c r="B131" s="148">
        <f>+Bilanz!C6</f>
        <v>21</v>
      </c>
      <c r="C131" s="148">
        <f>+Bilanz!E6</f>
        <v>13</v>
      </c>
      <c r="D131" s="151">
        <v>21</v>
      </c>
      <c r="E131" s="151">
        <v>21</v>
      </c>
      <c r="F131" s="151">
        <v>21</v>
      </c>
      <c r="G131" s="151">
        <v>21</v>
      </c>
      <c r="H131" s="148"/>
      <c r="P131" s="98"/>
    </row>
    <row r="132" spans="1:16" x14ac:dyDescent="0.2">
      <c r="P132" s="98"/>
    </row>
    <row r="133" spans="1:16" ht="24" x14ac:dyDescent="0.2">
      <c r="A133" s="71" t="s">
        <v>711</v>
      </c>
      <c r="B133" s="148">
        <f>+ER_IR!C173</f>
        <v>32</v>
      </c>
      <c r="C133" s="148">
        <f>+ER_IR!E173</f>
        <v>5</v>
      </c>
      <c r="D133" s="151">
        <v>32</v>
      </c>
      <c r="E133" s="151">
        <v>32</v>
      </c>
      <c r="F133" s="151">
        <v>32</v>
      </c>
      <c r="G133" s="151">
        <v>32</v>
      </c>
      <c r="H133" s="148"/>
      <c r="I133" s="72" t="s">
        <v>712</v>
      </c>
      <c r="J133" s="119">
        <f t="shared" ref="J133:O133" si="34">SUM(B133:B139)</f>
        <v>98</v>
      </c>
      <c r="K133" s="119">
        <f t="shared" si="34"/>
        <v>17</v>
      </c>
      <c r="L133" s="119">
        <f t="shared" si="34"/>
        <v>44</v>
      </c>
      <c r="M133" s="119">
        <f t="shared" si="34"/>
        <v>44</v>
      </c>
      <c r="N133" s="119">
        <f t="shared" si="34"/>
        <v>44</v>
      </c>
      <c r="O133" s="119">
        <f t="shared" si="34"/>
        <v>44</v>
      </c>
      <c r="P133" s="149">
        <f>SUM(J133:O133)/6</f>
        <v>48.5</v>
      </c>
    </row>
    <row r="134" spans="1:16" x14ac:dyDescent="0.2">
      <c r="A134" s="71" t="s">
        <v>713</v>
      </c>
      <c r="B134" s="148">
        <f>+ER_IR!C182</f>
        <v>8</v>
      </c>
      <c r="C134" s="148">
        <f>+ER_IR!E182</f>
        <v>0</v>
      </c>
      <c r="D134" s="151">
        <v>0</v>
      </c>
      <c r="E134" s="151">
        <v>0</v>
      </c>
      <c r="F134" s="151">
        <v>0</v>
      </c>
      <c r="G134" s="151">
        <v>0</v>
      </c>
      <c r="H134" s="148"/>
      <c r="P134" s="98"/>
    </row>
    <row r="135" spans="1:16" x14ac:dyDescent="0.2">
      <c r="A135" s="71" t="s">
        <v>714</v>
      </c>
      <c r="B135" s="148">
        <f>+ER_IR!C191</f>
        <v>12</v>
      </c>
      <c r="C135" s="148">
        <f>+ER_IR!E191</f>
        <v>3</v>
      </c>
      <c r="D135" s="151">
        <v>3</v>
      </c>
      <c r="E135" s="151">
        <v>3</v>
      </c>
      <c r="F135" s="151">
        <v>3</v>
      </c>
      <c r="G135" s="151">
        <v>3</v>
      </c>
      <c r="H135" s="148"/>
      <c r="P135" s="98"/>
    </row>
    <row r="136" spans="1:16" x14ac:dyDescent="0.2">
      <c r="A136" s="71" t="s">
        <v>715</v>
      </c>
      <c r="B136" s="148">
        <f>+ER_IR!C195</f>
        <v>18</v>
      </c>
      <c r="C136" s="148">
        <f>+ER_IR!E195</f>
        <v>3</v>
      </c>
      <c r="D136" s="151">
        <v>3</v>
      </c>
      <c r="E136" s="151">
        <v>3</v>
      </c>
      <c r="F136" s="151">
        <v>3</v>
      </c>
      <c r="G136" s="151">
        <v>3</v>
      </c>
      <c r="H136" s="148"/>
      <c r="P136" s="98"/>
    </row>
    <row r="137" spans="1:16" x14ac:dyDescent="0.2">
      <c r="A137" s="71" t="s">
        <v>716</v>
      </c>
      <c r="B137" s="148">
        <f>+ER_IR!C205</f>
        <v>18</v>
      </c>
      <c r="C137" s="148">
        <f>+ER_IR!E205</f>
        <v>3</v>
      </c>
      <c r="D137" s="151">
        <v>3</v>
      </c>
      <c r="E137" s="151">
        <v>3</v>
      </c>
      <c r="F137" s="151">
        <v>3</v>
      </c>
      <c r="G137" s="151">
        <v>3</v>
      </c>
      <c r="H137" s="148"/>
      <c r="P137" s="98"/>
    </row>
    <row r="138" spans="1:16" x14ac:dyDescent="0.2">
      <c r="A138" s="71" t="s">
        <v>717</v>
      </c>
      <c r="B138" s="148">
        <f>+ER_IR!C215</f>
        <v>10</v>
      </c>
      <c r="C138" s="148">
        <f>+ER_IR!E215</f>
        <v>3</v>
      </c>
      <c r="D138" s="151">
        <v>3</v>
      </c>
      <c r="E138" s="151">
        <v>3</v>
      </c>
      <c r="F138" s="151">
        <v>3</v>
      </c>
      <c r="G138" s="151">
        <v>3</v>
      </c>
      <c r="H138" s="148"/>
      <c r="P138" s="98"/>
    </row>
    <row r="139" spans="1:16" x14ac:dyDescent="0.2">
      <c r="A139" s="71" t="s">
        <v>718</v>
      </c>
      <c r="B139" s="148">
        <f>+ER_IR!C235</f>
        <v>0</v>
      </c>
      <c r="C139" s="148">
        <f>+ER_IR!E235</f>
        <v>0</v>
      </c>
      <c r="D139" s="151">
        <v>0</v>
      </c>
      <c r="E139" s="151">
        <v>0</v>
      </c>
      <c r="F139" s="151">
        <v>0</v>
      </c>
      <c r="G139" s="151">
        <v>0</v>
      </c>
      <c r="H139" s="148"/>
      <c r="P139" s="98"/>
    </row>
    <row r="140" spans="1:16" x14ac:dyDescent="0.2">
      <c r="P140" s="98"/>
    </row>
    <row r="141" spans="1:16" ht="24" x14ac:dyDescent="0.2">
      <c r="A141" s="71" t="s">
        <v>719</v>
      </c>
      <c r="B141" s="148">
        <f t="shared" ref="B141:G141" si="35">SUM(B142:B154)</f>
        <v>59</v>
      </c>
      <c r="C141" s="148">
        <f t="shared" si="35"/>
        <v>45</v>
      </c>
      <c r="D141" s="148">
        <f t="shared" si="35"/>
        <v>45</v>
      </c>
      <c r="E141" s="148">
        <f t="shared" si="35"/>
        <v>45</v>
      </c>
      <c r="F141" s="148">
        <f t="shared" si="35"/>
        <v>45</v>
      </c>
      <c r="G141" s="148">
        <f t="shared" si="35"/>
        <v>45</v>
      </c>
      <c r="H141" s="148"/>
      <c r="I141" s="72" t="s">
        <v>720</v>
      </c>
      <c r="J141" s="119">
        <f t="shared" ref="J141:O141" si="36">B141+B155</f>
        <v>157</v>
      </c>
      <c r="K141" s="119">
        <f t="shared" si="36"/>
        <v>62</v>
      </c>
      <c r="L141" s="119">
        <f t="shared" si="36"/>
        <v>89</v>
      </c>
      <c r="M141" s="119">
        <f t="shared" si="36"/>
        <v>89</v>
      </c>
      <c r="N141" s="119">
        <f t="shared" si="36"/>
        <v>89</v>
      </c>
      <c r="O141" s="119">
        <f t="shared" si="36"/>
        <v>89</v>
      </c>
      <c r="P141" s="149">
        <f>SUM(J141:O141)/6</f>
        <v>95.833333333333329</v>
      </c>
    </row>
    <row r="142" spans="1:16" x14ac:dyDescent="0.2">
      <c r="A142" s="71" t="s">
        <v>721</v>
      </c>
      <c r="B142" s="148">
        <f>+ER_IR!C40</f>
        <v>16</v>
      </c>
      <c r="C142" s="148">
        <f>+ER_IR!E58</f>
        <v>2</v>
      </c>
      <c r="D142" s="151">
        <v>2</v>
      </c>
      <c r="E142" s="151">
        <v>2</v>
      </c>
      <c r="F142" s="151">
        <v>2</v>
      </c>
      <c r="G142" s="151">
        <v>2</v>
      </c>
      <c r="H142" s="148"/>
      <c r="P142" s="98"/>
    </row>
    <row r="143" spans="1:16" x14ac:dyDescent="0.2">
      <c r="A143" s="71" t="s">
        <v>722</v>
      </c>
      <c r="B143" s="148">
        <f>+ER_IR!C49</f>
        <v>20</v>
      </c>
      <c r="C143" s="148">
        <f>+ER_IR!E49</f>
        <v>20</v>
      </c>
      <c r="D143" s="151">
        <v>20</v>
      </c>
      <c r="E143" s="151">
        <v>20</v>
      </c>
      <c r="F143" s="151">
        <v>20</v>
      </c>
      <c r="G143" s="151">
        <v>20</v>
      </c>
      <c r="H143" s="148"/>
      <c r="P143" s="98"/>
    </row>
    <row r="144" spans="1:16" x14ac:dyDescent="0.2">
      <c r="A144" s="71" t="s">
        <v>723</v>
      </c>
      <c r="B144" s="148">
        <f>-ER_IR!C58</f>
        <v>-2</v>
      </c>
      <c r="C144" s="148">
        <f>-ER_IR!E58</f>
        <v>-2</v>
      </c>
      <c r="D144" s="151">
        <v>-2</v>
      </c>
      <c r="E144" s="151">
        <v>-2</v>
      </c>
      <c r="F144" s="151">
        <v>-2</v>
      </c>
      <c r="G144" s="151">
        <v>-2</v>
      </c>
      <c r="H144" s="148"/>
      <c r="P144" s="98"/>
    </row>
    <row r="145" spans="1:16" x14ac:dyDescent="0.2">
      <c r="A145" s="71" t="s">
        <v>724</v>
      </c>
      <c r="B145" s="148">
        <f>+ER_IR!C64</f>
        <v>14</v>
      </c>
      <c r="C145" s="148">
        <f>+ER_IR!E64</f>
        <v>14</v>
      </c>
      <c r="D145" s="151">
        <v>14</v>
      </c>
      <c r="E145" s="151">
        <v>14</v>
      </c>
      <c r="F145" s="151">
        <v>14</v>
      </c>
      <c r="G145" s="151">
        <v>14</v>
      </c>
      <c r="H145" s="148"/>
      <c r="P145" s="98"/>
    </row>
    <row r="146" spans="1:16" x14ac:dyDescent="0.2">
      <c r="A146" s="71" t="s">
        <v>725</v>
      </c>
      <c r="B146" s="148">
        <f>-ER_IR!C69</f>
        <v>-2</v>
      </c>
      <c r="C146" s="148">
        <f>-ER_IR!E69</f>
        <v>-2</v>
      </c>
      <c r="D146" s="151">
        <v>-2</v>
      </c>
      <c r="E146" s="151">
        <v>-2</v>
      </c>
      <c r="F146" s="151">
        <v>-2</v>
      </c>
      <c r="G146" s="151">
        <v>-2</v>
      </c>
      <c r="H146" s="148"/>
      <c r="P146" s="98"/>
    </row>
    <row r="147" spans="1:16" x14ac:dyDescent="0.2">
      <c r="A147" s="71" t="s">
        <v>726</v>
      </c>
      <c r="B147" s="148">
        <f>+ER_IR!C74</f>
        <v>12</v>
      </c>
      <c r="C147" s="148">
        <f>+ER_IR!E74</f>
        <v>12</v>
      </c>
      <c r="D147" s="151">
        <v>12</v>
      </c>
      <c r="E147" s="151">
        <v>12</v>
      </c>
      <c r="F147" s="151">
        <v>12</v>
      </c>
      <c r="G147" s="151">
        <v>12</v>
      </c>
      <c r="H147" s="148"/>
      <c r="P147" s="98"/>
    </row>
    <row r="148" spans="1:16" x14ac:dyDescent="0.2">
      <c r="A148" s="71" t="s">
        <v>727</v>
      </c>
      <c r="B148" s="148">
        <f>-ER_IR!C79</f>
        <v>-2</v>
      </c>
      <c r="C148" s="148">
        <f>-ER_IR!E79</f>
        <v>-2</v>
      </c>
      <c r="D148" s="151">
        <v>-2</v>
      </c>
      <c r="E148" s="151">
        <v>-2</v>
      </c>
      <c r="F148" s="151">
        <v>-2</v>
      </c>
      <c r="G148" s="151">
        <v>-2</v>
      </c>
      <c r="H148" s="148"/>
      <c r="P148" s="98"/>
    </row>
    <row r="149" spans="1:16" x14ac:dyDescent="0.2">
      <c r="A149" s="71" t="s">
        <v>728</v>
      </c>
      <c r="B149" s="148">
        <f>-ER_IR!C80</f>
        <v>-2</v>
      </c>
      <c r="C149" s="148">
        <f>-ER_IR!E80</f>
        <v>-2</v>
      </c>
      <c r="D149" s="151">
        <v>-2</v>
      </c>
      <c r="E149" s="151">
        <v>-2</v>
      </c>
      <c r="F149" s="151">
        <v>-2</v>
      </c>
      <c r="G149" s="151">
        <v>-2</v>
      </c>
      <c r="H149" s="148"/>
      <c r="P149" s="98"/>
    </row>
    <row r="150" spans="1:16" x14ac:dyDescent="0.2">
      <c r="A150" s="71" t="s">
        <v>729</v>
      </c>
      <c r="B150" s="148">
        <f>-ER_IR!C81</f>
        <v>-2</v>
      </c>
      <c r="C150" s="148">
        <f>-ER_IR!E81</f>
        <v>-2</v>
      </c>
      <c r="D150" s="151">
        <v>-2</v>
      </c>
      <c r="E150" s="151">
        <v>-2</v>
      </c>
      <c r="F150" s="151">
        <v>-2</v>
      </c>
      <c r="G150" s="151">
        <v>-2</v>
      </c>
      <c r="H150" s="148"/>
      <c r="P150" s="98"/>
    </row>
    <row r="151" spans="1:16" x14ac:dyDescent="0.2">
      <c r="A151" s="71" t="s">
        <v>730</v>
      </c>
      <c r="B151" s="148">
        <f>+ER_IR!C86</f>
        <v>1</v>
      </c>
      <c r="C151" s="148">
        <f>+ER_IR!E86</f>
        <v>1</v>
      </c>
      <c r="D151" s="151">
        <v>1</v>
      </c>
      <c r="E151" s="151">
        <v>1</v>
      </c>
      <c r="F151" s="151">
        <v>1</v>
      </c>
      <c r="G151" s="151">
        <v>1</v>
      </c>
      <c r="H151" s="148"/>
      <c r="P151" s="98"/>
    </row>
    <row r="152" spans="1:16" ht="24" x14ac:dyDescent="0.2">
      <c r="A152" s="71" t="s">
        <v>731</v>
      </c>
      <c r="B152" s="148">
        <f>+ER_IR!C87</f>
        <v>2</v>
      </c>
      <c r="C152" s="148">
        <f>+ER_IR!E87</f>
        <v>2</v>
      </c>
      <c r="D152" s="151">
        <v>2</v>
      </c>
      <c r="E152" s="151">
        <v>2</v>
      </c>
      <c r="F152" s="151">
        <v>2</v>
      </c>
      <c r="G152" s="151">
        <v>2</v>
      </c>
      <c r="H152" s="148"/>
      <c r="P152" s="98"/>
    </row>
    <row r="153" spans="1:16" ht="24" x14ac:dyDescent="0.2">
      <c r="A153" s="71" t="s">
        <v>732</v>
      </c>
      <c r="B153" s="148">
        <f>+ER_IR!C89</f>
        <v>2</v>
      </c>
      <c r="C153" s="148">
        <f>+ER_IR!E89</f>
        <v>2</v>
      </c>
      <c r="D153" s="151">
        <v>2</v>
      </c>
      <c r="E153" s="151">
        <v>2</v>
      </c>
      <c r="F153" s="151">
        <v>2</v>
      </c>
      <c r="G153" s="151">
        <v>2</v>
      </c>
      <c r="H153" s="148"/>
      <c r="P153" s="98"/>
    </row>
    <row r="154" spans="1:16" x14ac:dyDescent="0.2">
      <c r="A154" s="71" t="s">
        <v>733</v>
      </c>
      <c r="B154" s="148">
        <f>+ER_IR!C90</f>
        <v>2</v>
      </c>
      <c r="C154" s="148">
        <f>+ER_IR!E90</f>
        <v>2</v>
      </c>
      <c r="D154" s="151">
        <v>2</v>
      </c>
      <c r="E154" s="151">
        <v>2</v>
      </c>
      <c r="F154" s="151">
        <v>2</v>
      </c>
      <c r="G154" s="151">
        <v>2</v>
      </c>
      <c r="H154" s="148"/>
      <c r="P154" s="98"/>
    </row>
    <row r="155" spans="1:16" ht="24" x14ac:dyDescent="0.2">
      <c r="A155" s="71" t="s">
        <v>734</v>
      </c>
      <c r="B155" s="148">
        <f t="shared" ref="B155:G155" si="37">J133</f>
        <v>98</v>
      </c>
      <c r="C155" s="148">
        <f t="shared" si="37"/>
        <v>17</v>
      </c>
      <c r="D155" s="148">
        <f t="shared" si="37"/>
        <v>44</v>
      </c>
      <c r="E155" s="148">
        <f t="shared" si="37"/>
        <v>44</v>
      </c>
      <c r="F155" s="148">
        <f t="shared" si="37"/>
        <v>44</v>
      </c>
      <c r="G155" s="148">
        <f t="shared" si="37"/>
        <v>44</v>
      </c>
      <c r="H155" s="148"/>
      <c r="P155" s="98"/>
    </row>
    <row r="156" spans="1:16" x14ac:dyDescent="0.2">
      <c r="B156" s="148"/>
      <c r="C156" s="148"/>
      <c r="D156" s="148"/>
      <c r="E156" s="148"/>
      <c r="F156" s="148"/>
      <c r="G156" s="148"/>
      <c r="H156" s="148"/>
      <c r="P156" s="98"/>
    </row>
    <row r="157" spans="1:16" s="159" customFormat="1" ht="36" hidden="1" outlineLevel="1" x14ac:dyDescent="0.2">
      <c r="A157" s="153" t="s">
        <v>636</v>
      </c>
      <c r="B157" s="154">
        <f>+ER_IR!C39</f>
        <v>104</v>
      </c>
      <c r="C157" s="154">
        <f>+ER_IR!E39</f>
        <v>104</v>
      </c>
      <c r="D157" s="155">
        <v>104</v>
      </c>
      <c r="E157" s="155">
        <v>104</v>
      </c>
      <c r="F157" s="155">
        <v>104</v>
      </c>
      <c r="G157" s="155">
        <v>104</v>
      </c>
      <c r="H157" s="154"/>
      <c r="I157" s="156" t="s">
        <v>735</v>
      </c>
      <c r="J157" s="157">
        <f t="shared" ref="J157:O157" si="38">+B157-SUM(B158:B162)+B163</f>
        <v>160</v>
      </c>
      <c r="K157" s="157">
        <f t="shared" si="38"/>
        <v>79</v>
      </c>
      <c r="L157" s="157">
        <f t="shared" si="38"/>
        <v>106</v>
      </c>
      <c r="M157" s="157">
        <f t="shared" si="38"/>
        <v>106</v>
      </c>
      <c r="N157" s="157">
        <f t="shared" si="38"/>
        <v>106</v>
      </c>
      <c r="O157" s="157">
        <f t="shared" si="38"/>
        <v>106</v>
      </c>
      <c r="P157" s="158">
        <f>SUM(J157:O157)/6</f>
        <v>110.5</v>
      </c>
    </row>
    <row r="158" spans="1:16" s="159" customFormat="1" hidden="1" outlineLevel="1" x14ac:dyDescent="0.2">
      <c r="A158" s="153" t="s">
        <v>736</v>
      </c>
      <c r="B158" s="154">
        <f>+ER_IR!C60</f>
        <v>4</v>
      </c>
      <c r="C158" s="154">
        <f>+ER_IR!E60</f>
        <v>4</v>
      </c>
      <c r="D158" s="155">
        <v>4</v>
      </c>
      <c r="E158" s="155">
        <v>4</v>
      </c>
      <c r="F158" s="155">
        <v>4</v>
      </c>
      <c r="G158" s="155">
        <v>4</v>
      </c>
      <c r="H158" s="154"/>
      <c r="I158" s="153"/>
      <c r="P158" s="160"/>
    </row>
    <row r="159" spans="1:16" s="159" customFormat="1" hidden="1" outlineLevel="1" x14ac:dyDescent="0.2">
      <c r="A159" s="153" t="s">
        <v>737</v>
      </c>
      <c r="B159" s="154">
        <f>+ER_IR!C71</f>
        <v>9</v>
      </c>
      <c r="C159" s="154">
        <f>+ER_IR!E71</f>
        <v>9</v>
      </c>
      <c r="D159" s="155">
        <v>9</v>
      </c>
      <c r="E159" s="155">
        <v>9</v>
      </c>
      <c r="F159" s="155">
        <v>9</v>
      </c>
      <c r="G159" s="155">
        <v>9</v>
      </c>
      <c r="H159" s="154"/>
      <c r="I159" s="153"/>
      <c r="P159" s="160"/>
    </row>
    <row r="160" spans="1:16" s="159" customFormat="1" hidden="1" outlineLevel="1" x14ac:dyDescent="0.2">
      <c r="A160" s="153" t="s">
        <v>738</v>
      </c>
      <c r="B160" s="154">
        <f>+ER_IR!C83</f>
        <v>2</v>
      </c>
      <c r="C160" s="154">
        <f>+ER_IR!E83</f>
        <v>2</v>
      </c>
      <c r="D160" s="155">
        <v>2</v>
      </c>
      <c r="E160" s="155">
        <v>2</v>
      </c>
      <c r="F160" s="155">
        <v>2</v>
      </c>
      <c r="G160" s="155">
        <v>2</v>
      </c>
      <c r="H160" s="154"/>
      <c r="I160" s="153"/>
      <c r="P160" s="160"/>
    </row>
    <row r="161" spans="1:16" s="159" customFormat="1" hidden="1" outlineLevel="1" x14ac:dyDescent="0.2">
      <c r="A161" s="153" t="s">
        <v>739</v>
      </c>
      <c r="B161" s="154">
        <f>+ER_IR!C85</f>
        <v>11</v>
      </c>
      <c r="C161" s="154">
        <f>+ER_IR!E85</f>
        <v>11</v>
      </c>
      <c r="D161" s="155">
        <v>11</v>
      </c>
      <c r="E161" s="155">
        <v>11</v>
      </c>
      <c r="F161" s="155">
        <v>11</v>
      </c>
      <c r="G161" s="155">
        <v>11</v>
      </c>
      <c r="H161" s="154"/>
      <c r="I161" s="153"/>
      <c r="P161" s="160"/>
    </row>
    <row r="162" spans="1:16" s="159" customFormat="1" hidden="1" outlineLevel="1" x14ac:dyDescent="0.2">
      <c r="A162" s="153" t="s">
        <v>740</v>
      </c>
      <c r="B162" s="154">
        <f>+ER_IR!C92</f>
        <v>16</v>
      </c>
      <c r="C162" s="154">
        <f>+ER_IR!E92</f>
        <v>16</v>
      </c>
      <c r="D162" s="155">
        <v>16</v>
      </c>
      <c r="E162" s="155">
        <v>16</v>
      </c>
      <c r="F162" s="155">
        <v>16</v>
      </c>
      <c r="G162" s="155">
        <v>16</v>
      </c>
      <c r="H162" s="154"/>
      <c r="I162" s="153"/>
      <c r="P162" s="160"/>
    </row>
    <row r="163" spans="1:16" s="159" customFormat="1" hidden="1" outlineLevel="1" x14ac:dyDescent="0.2">
      <c r="A163" s="153" t="s">
        <v>741</v>
      </c>
      <c r="B163" s="154">
        <f t="shared" ref="B163:G163" si="39">+J133</f>
        <v>98</v>
      </c>
      <c r="C163" s="154">
        <f t="shared" si="39"/>
        <v>17</v>
      </c>
      <c r="D163" s="154">
        <f t="shared" si="39"/>
        <v>44</v>
      </c>
      <c r="E163" s="154">
        <f t="shared" si="39"/>
        <v>44</v>
      </c>
      <c r="F163" s="154">
        <f t="shared" si="39"/>
        <v>44</v>
      </c>
      <c r="G163" s="154">
        <f t="shared" si="39"/>
        <v>44</v>
      </c>
      <c r="H163" s="154"/>
      <c r="I163" s="153"/>
      <c r="P163" s="160"/>
    </row>
    <row r="164" spans="1:16" hidden="1" outlineLevel="1" x14ac:dyDescent="0.2">
      <c r="P164" s="98"/>
    </row>
    <row r="165" spans="1:16" hidden="1" outlineLevel="1" x14ac:dyDescent="0.2">
      <c r="P165" s="98"/>
    </row>
    <row r="166" spans="1:16" collapsed="1" x14ac:dyDescent="0.2">
      <c r="P166" s="98"/>
    </row>
    <row r="167" spans="1:16" x14ac:dyDescent="0.2">
      <c r="P167" s="98"/>
    </row>
    <row r="168" spans="1:16" ht="24" x14ac:dyDescent="0.2">
      <c r="A168" s="71" t="s">
        <v>742</v>
      </c>
      <c r="B168" s="148">
        <f t="shared" ref="B168:G168" si="40">SUM(B169:B184)</f>
        <v>22</v>
      </c>
      <c r="C168" s="148">
        <f t="shared" si="40"/>
        <v>22</v>
      </c>
      <c r="D168" s="148">
        <f t="shared" si="40"/>
        <v>18</v>
      </c>
      <c r="E168" s="148">
        <f t="shared" si="40"/>
        <v>18</v>
      </c>
      <c r="F168" s="148">
        <f t="shared" si="40"/>
        <v>18</v>
      </c>
      <c r="G168" s="148">
        <f t="shared" si="40"/>
        <v>18</v>
      </c>
      <c r="H168" s="148"/>
      <c r="I168" s="72" t="s">
        <v>743</v>
      </c>
      <c r="J168" s="119">
        <f t="shared" ref="J168:O168" si="41">B168+B185</f>
        <v>79</v>
      </c>
      <c r="K168" s="119">
        <f t="shared" si="41"/>
        <v>22</v>
      </c>
      <c r="L168" s="119">
        <f t="shared" si="41"/>
        <v>18</v>
      </c>
      <c r="M168" s="119">
        <f t="shared" si="41"/>
        <v>18</v>
      </c>
      <c r="N168" s="119">
        <f t="shared" si="41"/>
        <v>18</v>
      </c>
      <c r="O168" s="119">
        <f t="shared" si="41"/>
        <v>18</v>
      </c>
      <c r="P168" s="149">
        <f>SUM(J168:O168)/6</f>
        <v>28.833333333333332</v>
      </c>
    </row>
    <row r="169" spans="1:16" x14ac:dyDescent="0.2">
      <c r="A169" s="71" t="s">
        <v>628</v>
      </c>
      <c r="B169" s="148">
        <f>+ER_IR!C103</f>
        <v>8</v>
      </c>
      <c r="C169" s="148">
        <f>+ER_IR!E103</f>
        <v>8</v>
      </c>
      <c r="D169" s="151">
        <v>8</v>
      </c>
      <c r="E169" s="151">
        <v>8</v>
      </c>
      <c r="F169" s="151">
        <v>8</v>
      </c>
      <c r="G169" s="151">
        <v>8</v>
      </c>
      <c r="H169" s="148"/>
      <c r="P169" s="98"/>
    </row>
    <row r="170" spans="1:16" x14ac:dyDescent="0.2">
      <c r="A170" s="71" t="s">
        <v>644</v>
      </c>
      <c r="B170" s="148">
        <f>+ER_IR!C108</f>
        <v>8</v>
      </c>
      <c r="C170" s="148">
        <f>+ER_IR!E108</f>
        <v>8</v>
      </c>
      <c r="D170" s="151">
        <v>8</v>
      </c>
      <c r="E170" s="151">
        <v>8</v>
      </c>
      <c r="F170" s="151">
        <v>8</v>
      </c>
      <c r="G170" s="151">
        <v>8</v>
      </c>
      <c r="H170" s="148"/>
      <c r="P170" s="98"/>
    </row>
    <row r="171" spans="1:16" x14ac:dyDescent="0.2">
      <c r="A171" s="71" t="s">
        <v>645</v>
      </c>
      <c r="B171" s="148">
        <f>-ER_IR!C113</f>
        <v>-18</v>
      </c>
      <c r="C171" s="148">
        <f>-ER_IR!E113</f>
        <v>-18</v>
      </c>
      <c r="D171" s="151">
        <v>-18</v>
      </c>
      <c r="E171" s="151">
        <v>-18</v>
      </c>
      <c r="F171" s="151">
        <v>-18</v>
      </c>
      <c r="G171" s="151">
        <v>-18</v>
      </c>
      <c r="H171" s="148"/>
      <c r="P171" s="98"/>
    </row>
    <row r="172" spans="1:16" x14ac:dyDescent="0.2">
      <c r="A172" s="71" t="s">
        <v>744</v>
      </c>
      <c r="B172" s="148">
        <f>+ER_IR!C124</f>
        <v>2</v>
      </c>
      <c r="C172" s="148">
        <f>+ER_IR!E124</f>
        <v>2</v>
      </c>
      <c r="D172" s="151">
        <v>2</v>
      </c>
      <c r="E172" s="151">
        <v>2</v>
      </c>
      <c r="F172" s="151">
        <v>2</v>
      </c>
      <c r="G172" s="151">
        <v>2</v>
      </c>
      <c r="H172" s="148"/>
      <c r="P172" s="98"/>
    </row>
    <row r="173" spans="1:16" x14ac:dyDescent="0.2">
      <c r="A173" s="71" t="s">
        <v>745</v>
      </c>
      <c r="B173" s="148">
        <f>-ER_IR!C127</f>
        <v>-2</v>
      </c>
      <c r="C173" s="148">
        <f>-ER_IR!E127</f>
        <v>-2</v>
      </c>
      <c r="D173" s="151">
        <v>-2</v>
      </c>
      <c r="E173" s="151">
        <v>-2</v>
      </c>
      <c r="F173" s="151">
        <v>-2</v>
      </c>
      <c r="G173" s="151">
        <v>-2</v>
      </c>
      <c r="H173" s="148"/>
      <c r="P173" s="98"/>
    </row>
    <row r="174" spans="1:16" x14ac:dyDescent="0.2">
      <c r="A174" s="71" t="s">
        <v>746</v>
      </c>
      <c r="B174" s="148">
        <f>+ER_IR!C128</f>
        <v>22</v>
      </c>
      <c r="C174" s="148">
        <f>+ER_IR!E128</f>
        <v>22</v>
      </c>
      <c r="D174" s="151">
        <v>22</v>
      </c>
      <c r="E174" s="151">
        <v>22</v>
      </c>
      <c r="F174" s="151">
        <v>22</v>
      </c>
      <c r="G174" s="151">
        <v>22</v>
      </c>
      <c r="H174" s="148"/>
      <c r="P174" s="98"/>
    </row>
    <row r="175" spans="1:16" x14ac:dyDescent="0.2">
      <c r="A175" s="71" t="s">
        <v>747</v>
      </c>
      <c r="B175" s="148">
        <f>-ER_IR!C133</f>
        <v>-2</v>
      </c>
      <c r="C175" s="148">
        <f>-ER_IR!E133</f>
        <v>-2</v>
      </c>
      <c r="D175" s="151">
        <v>-2</v>
      </c>
      <c r="E175" s="151">
        <v>-2</v>
      </c>
      <c r="F175" s="151">
        <v>-2</v>
      </c>
      <c r="G175" s="151">
        <v>-2</v>
      </c>
      <c r="H175" s="148"/>
      <c r="P175" s="98"/>
    </row>
    <row r="176" spans="1:16" x14ac:dyDescent="0.2">
      <c r="A176" s="71" t="s">
        <v>666</v>
      </c>
      <c r="B176" s="148"/>
      <c r="C176" s="148"/>
      <c r="D176" s="151"/>
      <c r="E176" s="151"/>
      <c r="F176" s="151"/>
      <c r="G176" s="151"/>
      <c r="H176" s="148"/>
      <c r="P176" s="98"/>
    </row>
    <row r="177" spans="1:16" x14ac:dyDescent="0.2">
      <c r="A177" s="71" t="s">
        <v>649</v>
      </c>
      <c r="B177" s="148">
        <f>-ER_IR!C142</f>
        <v>-10</v>
      </c>
      <c r="C177" s="148">
        <f>-ER_IR!E142</f>
        <v>-10</v>
      </c>
      <c r="D177" s="151">
        <v>-10</v>
      </c>
      <c r="E177" s="151">
        <v>-10</v>
      </c>
      <c r="F177" s="151">
        <v>-10</v>
      </c>
      <c r="G177" s="151">
        <v>-10</v>
      </c>
      <c r="H177" s="148"/>
      <c r="P177" s="98"/>
    </row>
    <row r="178" spans="1:16" ht="24" x14ac:dyDescent="0.2">
      <c r="A178" s="71" t="s">
        <v>661</v>
      </c>
      <c r="B178" s="148"/>
      <c r="C178" s="148"/>
      <c r="D178" s="151"/>
      <c r="E178" s="151"/>
      <c r="F178" s="151"/>
      <c r="G178" s="151"/>
      <c r="H178" s="148"/>
      <c r="P178" s="98"/>
    </row>
    <row r="179" spans="1:16" ht="24" x14ac:dyDescent="0.2">
      <c r="A179" s="71" t="s">
        <v>748</v>
      </c>
      <c r="B179" s="148">
        <f>+ER_IR!C151</f>
        <v>4</v>
      </c>
      <c r="C179" s="148">
        <f>+ER_IR!E151</f>
        <v>4</v>
      </c>
      <c r="D179" s="151">
        <v>2</v>
      </c>
      <c r="E179" s="151">
        <v>2</v>
      </c>
      <c r="F179" s="151">
        <v>2</v>
      </c>
      <c r="G179" s="151">
        <v>2</v>
      </c>
      <c r="H179" s="148"/>
      <c r="P179" s="98"/>
    </row>
    <row r="180" spans="1:16" x14ac:dyDescent="0.2">
      <c r="A180" s="71" t="s">
        <v>749</v>
      </c>
      <c r="B180" s="148">
        <f>+ER_IR!C152</f>
        <v>2</v>
      </c>
      <c r="C180" s="148">
        <f>+ER_IR!E152</f>
        <v>3</v>
      </c>
      <c r="D180" s="151">
        <v>2</v>
      </c>
      <c r="E180" s="151">
        <v>2</v>
      </c>
      <c r="F180" s="151">
        <v>2</v>
      </c>
      <c r="G180" s="151">
        <v>2</v>
      </c>
      <c r="H180" s="148"/>
      <c r="P180" s="98"/>
    </row>
    <row r="181" spans="1:16" ht="24" x14ac:dyDescent="0.2">
      <c r="A181" s="71" t="s">
        <v>750</v>
      </c>
      <c r="B181" s="148">
        <f>+ER_IR!C153</f>
        <v>3</v>
      </c>
      <c r="C181" s="148">
        <f>+ER_IR!E153</f>
        <v>3</v>
      </c>
      <c r="D181" s="151">
        <v>2</v>
      </c>
      <c r="E181" s="151">
        <v>2</v>
      </c>
      <c r="F181" s="151">
        <v>2</v>
      </c>
      <c r="G181" s="151">
        <v>2</v>
      </c>
      <c r="H181" s="148"/>
      <c r="P181" s="98"/>
    </row>
    <row r="182" spans="1:16" x14ac:dyDescent="0.2">
      <c r="A182" s="71" t="s">
        <v>751</v>
      </c>
      <c r="B182" s="148">
        <f>+ER_IR!C154</f>
        <v>3</v>
      </c>
      <c r="C182" s="148">
        <f>+ER_IR!E154</f>
        <v>2</v>
      </c>
      <c r="D182" s="151">
        <v>2</v>
      </c>
      <c r="E182" s="151">
        <v>2</v>
      </c>
      <c r="F182" s="151">
        <v>2</v>
      </c>
      <c r="G182" s="151">
        <v>2</v>
      </c>
      <c r="H182" s="148"/>
      <c r="P182" s="98"/>
    </row>
    <row r="183" spans="1:16" x14ac:dyDescent="0.2">
      <c r="A183" s="71" t="s">
        <v>752</v>
      </c>
      <c r="B183" s="148">
        <f>+ER_IR!C155</f>
        <v>2</v>
      </c>
      <c r="C183" s="148">
        <f>+ER_IR!E155</f>
        <v>2</v>
      </c>
      <c r="D183" s="151">
        <v>2</v>
      </c>
      <c r="E183" s="151">
        <v>2</v>
      </c>
      <c r="F183" s="151">
        <v>2</v>
      </c>
      <c r="G183" s="151">
        <v>2</v>
      </c>
      <c r="H183" s="148"/>
      <c r="P183" s="98"/>
    </row>
    <row r="184" spans="1:16" ht="24" x14ac:dyDescent="0.2">
      <c r="A184" s="71" t="s">
        <v>753</v>
      </c>
      <c r="B184" s="148"/>
      <c r="C184" s="148"/>
      <c r="D184" s="151"/>
      <c r="E184" s="151"/>
      <c r="F184" s="151"/>
      <c r="G184" s="151"/>
      <c r="H184" s="148"/>
      <c r="P184" s="98"/>
    </row>
    <row r="185" spans="1:16" ht="24" x14ac:dyDescent="0.2">
      <c r="A185" s="71" t="s">
        <v>754</v>
      </c>
      <c r="B185" s="148">
        <f t="shared" ref="B185:G185" si="42">J188</f>
        <v>57</v>
      </c>
      <c r="C185" s="148">
        <f t="shared" si="42"/>
        <v>0</v>
      </c>
      <c r="D185" s="148">
        <f t="shared" si="42"/>
        <v>0</v>
      </c>
      <c r="E185" s="148">
        <f t="shared" si="42"/>
        <v>0</v>
      </c>
      <c r="F185" s="148">
        <f t="shared" si="42"/>
        <v>0</v>
      </c>
      <c r="G185" s="148">
        <f t="shared" si="42"/>
        <v>0</v>
      </c>
      <c r="H185" s="148"/>
      <c r="P185" s="98"/>
    </row>
    <row r="186" spans="1:16" x14ac:dyDescent="0.2">
      <c r="B186" s="148"/>
      <c r="C186" s="148"/>
      <c r="D186" s="148"/>
      <c r="E186" s="148"/>
      <c r="F186" s="148"/>
      <c r="G186" s="148"/>
      <c r="H186" s="148"/>
      <c r="P186" s="98"/>
    </row>
    <row r="187" spans="1:16" x14ac:dyDescent="0.2">
      <c r="B187" s="148"/>
      <c r="C187" s="148"/>
      <c r="D187" s="148"/>
      <c r="E187" s="148"/>
      <c r="F187" s="148"/>
      <c r="G187" s="148"/>
      <c r="H187" s="148"/>
      <c r="P187" s="98"/>
    </row>
    <row r="188" spans="1:16" ht="24" x14ac:dyDescent="0.2">
      <c r="A188" s="71" t="s">
        <v>755</v>
      </c>
      <c r="B188" s="148">
        <f>ER_IR!C243</f>
        <v>75</v>
      </c>
      <c r="C188" s="148">
        <f>ER_IR!E243</f>
        <v>18</v>
      </c>
      <c r="D188" s="151">
        <v>18</v>
      </c>
      <c r="E188" s="151">
        <v>18</v>
      </c>
      <c r="F188" s="151">
        <v>18</v>
      </c>
      <c r="G188" s="151">
        <v>18</v>
      </c>
      <c r="H188" s="148"/>
      <c r="I188" s="72" t="s">
        <v>756</v>
      </c>
      <c r="J188" s="119">
        <f t="shared" ref="J188:O188" si="43">B188+B189</f>
        <v>57</v>
      </c>
      <c r="K188" s="119">
        <f t="shared" si="43"/>
        <v>0</v>
      </c>
      <c r="L188" s="119">
        <f t="shared" si="43"/>
        <v>0</v>
      </c>
      <c r="M188" s="119">
        <f t="shared" si="43"/>
        <v>0</v>
      </c>
      <c r="N188" s="119">
        <f t="shared" si="43"/>
        <v>0</v>
      </c>
      <c r="O188" s="119">
        <f t="shared" si="43"/>
        <v>0</v>
      </c>
      <c r="P188" s="149">
        <f>SUM(J188:O188)/6</f>
        <v>9.5</v>
      </c>
    </row>
    <row r="189" spans="1:16" x14ac:dyDescent="0.2">
      <c r="A189" s="146" t="s">
        <v>757</v>
      </c>
      <c r="B189" s="148">
        <f>-ER_IR!C305</f>
        <v>-18</v>
      </c>
      <c r="C189" s="148">
        <f>-ER_IR!E305</f>
        <v>-18</v>
      </c>
      <c r="D189" s="151">
        <v>-18</v>
      </c>
      <c r="E189" s="151">
        <v>-18</v>
      </c>
      <c r="F189" s="151">
        <v>-18</v>
      </c>
      <c r="G189" s="151">
        <v>-18</v>
      </c>
      <c r="H189" s="148"/>
      <c r="P189" s="98"/>
    </row>
    <row r="190" spans="1:16" x14ac:dyDescent="0.2">
      <c r="B190" s="148"/>
      <c r="C190" s="148"/>
      <c r="D190" s="148"/>
      <c r="E190" s="148"/>
      <c r="F190" s="148"/>
      <c r="G190" s="148"/>
      <c r="H190" s="148"/>
      <c r="P190" s="98"/>
    </row>
    <row r="191" spans="1:16" x14ac:dyDescent="0.2">
      <c r="B191" s="148"/>
      <c r="C191" s="148"/>
      <c r="D191" s="148"/>
      <c r="E191" s="148"/>
      <c r="F191" s="148"/>
      <c r="G191" s="148"/>
      <c r="H191" s="148"/>
      <c r="P191" s="98"/>
    </row>
    <row r="192" spans="1:16" ht="24" x14ac:dyDescent="0.2">
      <c r="A192" s="71" t="s">
        <v>758</v>
      </c>
      <c r="B192" s="148">
        <f t="shared" ref="B192:G192" si="44">+J133</f>
        <v>98</v>
      </c>
      <c r="C192" s="148">
        <f t="shared" si="44"/>
        <v>17</v>
      </c>
      <c r="D192" s="148">
        <f t="shared" si="44"/>
        <v>44</v>
      </c>
      <c r="E192" s="148">
        <f t="shared" si="44"/>
        <v>44</v>
      </c>
      <c r="F192" s="148">
        <f t="shared" si="44"/>
        <v>44</v>
      </c>
      <c r="G192" s="148">
        <f t="shared" si="44"/>
        <v>44</v>
      </c>
      <c r="H192" s="148"/>
      <c r="I192" s="72" t="s">
        <v>759</v>
      </c>
      <c r="J192" s="144">
        <f t="shared" ref="J192:O192" si="45">+B192/B193</f>
        <v>0.62420382165605093</v>
      </c>
      <c r="K192" s="144">
        <f t="shared" si="45"/>
        <v>0.27419354838709675</v>
      </c>
      <c r="L192" s="144">
        <f t="shared" si="45"/>
        <v>0.4943820224719101</v>
      </c>
      <c r="M192" s="144">
        <f t="shared" si="45"/>
        <v>0.4943820224719101</v>
      </c>
      <c r="N192" s="144">
        <f t="shared" si="45"/>
        <v>0.4943820224719101</v>
      </c>
      <c r="O192" s="144">
        <f t="shared" si="45"/>
        <v>0.4943820224719101</v>
      </c>
      <c r="P192" s="145">
        <f>SUM(B192:G192)/SUM(B193:G193)</f>
        <v>0.50608695652173918</v>
      </c>
    </row>
    <row r="193" spans="1:16" x14ac:dyDescent="0.2">
      <c r="A193" s="71" t="s">
        <v>760</v>
      </c>
      <c r="B193" s="148">
        <f t="shared" ref="B193:G193" si="46">+J141</f>
        <v>157</v>
      </c>
      <c r="C193" s="148">
        <f t="shared" si="46"/>
        <v>62</v>
      </c>
      <c r="D193" s="148">
        <f t="shared" si="46"/>
        <v>89</v>
      </c>
      <c r="E193" s="148">
        <f t="shared" si="46"/>
        <v>89</v>
      </c>
      <c r="F193" s="148">
        <f t="shared" si="46"/>
        <v>89</v>
      </c>
      <c r="G193" s="148">
        <f t="shared" si="46"/>
        <v>89</v>
      </c>
      <c r="H193" s="148"/>
      <c r="P193" s="98"/>
    </row>
    <row r="194" spans="1:16" x14ac:dyDescent="0.2">
      <c r="P194" s="98"/>
    </row>
    <row r="195" spans="1:16" x14ac:dyDescent="0.2">
      <c r="P195" s="98"/>
    </row>
    <row r="196" spans="1:16" x14ac:dyDescent="0.2">
      <c r="A196" s="59"/>
      <c r="B196" s="59"/>
      <c r="I196" s="59"/>
      <c r="P196" s="98"/>
    </row>
    <row r="197" spans="1:16" x14ac:dyDescent="0.2">
      <c r="A197" s="59"/>
      <c r="B197" s="59"/>
      <c r="I197" s="59"/>
      <c r="P197" s="98"/>
    </row>
    <row r="198" spans="1:16" x14ac:dyDescent="0.2">
      <c r="A198" s="59"/>
      <c r="B198" s="59"/>
      <c r="I198" s="59"/>
      <c r="P198" s="98"/>
    </row>
    <row r="199" spans="1:16" x14ac:dyDescent="0.2">
      <c r="A199" s="59"/>
      <c r="B199" s="59"/>
      <c r="I199" s="59"/>
      <c r="P199" s="98"/>
    </row>
    <row r="200" spans="1:16" x14ac:dyDescent="0.2">
      <c r="A200" s="59"/>
      <c r="B200" s="59"/>
      <c r="I200" s="59"/>
      <c r="P200" s="98"/>
    </row>
    <row r="201" spans="1:16" x14ac:dyDescent="0.2">
      <c r="A201" s="59"/>
      <c r="B201" s="59"/>
      <c r="I201" s="59"/>
      <c r="P201" s="98"/>
    </row>
    <row r="202" spans="1:16" x14ac:dyDescent="0.2">
      <c r="A202" s="59"/>
      <c r="B202" s="59"/>
      <c r="I202" s="59"/>
      <c r="P202" s="98"/>
    </row>
    <row r="203" spans="1:16" x14ac:dyDescent="0.2">
      <c r="A203" s="59"/>
      <c r="B203" s="59"/>
      <c r="I203" s="59"/>
      <c r="P203" s="98"/>
    </row>
    <row r="204" spans="1:16" x14ac:dyDescent="0.2">
      <c r="A204" s="59"/>
      <c r="B204" s="59"/>
      <c r="I204" s="59"/>
      <c r="P204" s="98"/>
    </row>
    <row r="205" spans="1:16" x14ac:dyDescent="0.2">
      <c r="A205" s="59"/>
      <c r="B205" s="59"/>
      <c r="I205" s="59"/>
      <c r="P205" s="98"/>
    </row>
    <row r="206" spans="1:16" x14ac:dyDescent="0.2">
      <c r="A206" s="59"/>
      <c r="B206" s="59"/>
      <c r="I206" s="59"/>
      <c r="P206" s="98"/>
    </row>
    <row r="207" spans="1:16" x14ac:dyDescent="0.2">
      <c r="A207" s="59"/>
      <c r="B207" s="59"/>
      <c r="I207" s="59"/>
      <c r="P207" s="98"/>
    </row>
    <row r="208" spans="1:16" x14ac:dyDescent="0.2">
      <c r="A208" s="59"/>
      <c r="B208" s="59"/>
      <c r="I208" s="59"/>
      <c r="P208" s="98"/>
    </row>
    <row r="209" spans="1:16" x14ac:dyDescent="0.2">
      <c r="A209" s="59"/>
      <c r="B209" s="59"/>
      <c r="I209" s="59"/>
      <c r="P209" s="98"/>
    </row>
    <row r="210" spans="1:16" x14ac:dyDescent="0.2">
      <c r="A210" s="59"/>
      <c r="B210" s="59"/>
      <c r="I210" s="59"/>
      <c r="P210" s="98"/>
    </row>
    <row r="211" spans="1:16" x14ac:dyDescent="0.2">
      <c r="A211" s="59"/>
      <c r="B211" s="59"/>
      <c r="I211" s="59"/>
      <c r="P211" s="98"/>
    </row>
    <row r="212" spans="1:16" x14ac:dyDescent="0.2">
      <c r="A212" s="59"/>
      <c r="B212" s="59"/>
      <c r="I212" s="59"/>
      <c r="P212" s="98"/>
    </row>
    <row r="213" spans="1:16" x14ac:dyDescent="0.2">
      <c r="A213" s="59"/>
      <c r="B213" s="59"/>
      <c r="I213" s="59"/>
      <c r="P213" s="98"/>
    </row>
    <row r="214" spans="1:16" x14ac:dyDescent="0.2">
      <c r="A214" s="59"/>
      <c r="B214" s="59"/>
      <c r="I214" s="59"/>
      <c r="P214" s="98"/>
    </row>
    <row r="215" spans="1:16" x14ac:dyDescent="0.2">
      <c r="A215" s="59"/>
      <c r="B215" s="59"/>
      <c r="I215" s="59"/>
      <c r="P215" s="98"/>
    </row>
    <row r="216" spans="1:16" x14ac:dyDescent="0.2">
      <c r="A216" s="59"/>
      <c r="B216" s="59"/>
      <c r="I216" s="59"/>
      <c r="P216" s="98"/>
    </row>
    <row r="217" spans="1:16" x14ac:dyDescent="0.2">
      <c r="A217" s="59"/>
      <c r="B217" s="59"/>
      <c r="I217" s="59"/>
      <c r="P217" s="98"/>
    </row>
    <row r="218" spans="1:16" x14ac:dyDescent="0.2">
      <c r="A218" s="59"/>
      <c r="B218" s="59"/>
      <c r="I218" s="59"/>
      <c r="P218" s="98"/>
    </row>
    <row r="219" spans="1:16" x14ac:dyDescent="0.2">
      <c r="A219" s="59"/>
      <c r="B219" s="59"/>
      <c r="I219" s="59"/>
      <c r="P219" s="98"/>
    </row>
    <row r="220" spans="1:16" x14ac:dyDescent="0.2">
      <c r="A220" s="59"/>
      <c r="B220" s="59"/>
      <c r="I220" s="59"/>
      <c r="P220" s="98"/>
    </row>
    <row r="221" spans="1:16" x14ac:dyDescent="0.2">
      <c r="A221" s="59"/>
      <c r="B221" s="59"/>
      <c r="I221" s="59"/>
      <c r="P221" s="98"/>
    </row>
    <row r="222" spans="1:16" x14ac:dyDescent="0.2">
      <c r="A222" s="59"/>
      <c r="B222" s="59"/>
      <c r="I222" s="59"/>
      <c r="P222" s="98"/>
    </row>
    <row r="223" spans="1:16" x14ac:dyDescent="0.2">
      <c r="A223" s="59"/>
      <c r="B223" s="59"/>
      <c r="I223" s="59"/>
      <c r="P223" s="98"/>
    </row>
    <row r="224" spans="1:16" x14ac:dyDescent="0.2">
      <c r="A224" s="59"/>
      <c r="B224" s="59"/>
      <c r="I224" s="59"/>
      <c r="P224" s="98"/>
    </row>
    <row r="225" spans="1:16" x14ac:dyDescent="0.2">
      <c r="A225" s="59"/>
      <c r="B225" s="59"/>
      <c r="I225" s="59"/>
      <c r="P225" s="98"/>
    </row>
    <row r="226" spans="1:16" x14ac:dyDescent="0.2">
      <c r="A226" s="59"/>
      <c r="B226" s="59"/>
      <c r="I226" s="59"/>
      <c r="P226" s="98"/>
    </row>
    <row r="227" spans="1:16" x14ac:dyDescent="0.2">
      <c r="A227" s="59"/>
      <c r="B227" s="59"/>
      <c r="I227" s="59"/>
      <c r="P227" s="98"/>
    </row>
    <row r="228" spans="1:16" x14ac:dyDescent="0.2">
      <c r="A228" s="59"/>
      <c r="B228" s="59"/>
      <c r="I228" s="59"/>
      <c r="P228" s="98"/>
    </row>
    <row r="229" spans="1:16" x14ac:dyDescent="0.2">
      <c r="A229" s="59"/>
      <c r="B229" s="59"/>
      <c r="I229" s="59"/>
      <c r="P229" s="98"/>
    </row>
    <row r="230" spans="1:16" x14ac:dyDescent="0.2">
      <c r="A230" s="59"/>
      <c r="B230" s="59"/>
      <c r="I230" s="59"/>
      <c r="P230" s="98"/>
    </row>
    <row r="231" spans="1:16" x14ac:dyDescent="0.2">
      <c r="A231" s="59"/>
      <c r="B231" s="59"/>
      <c r="I231" s="59"/>
      <c r="P231" s="98"/>
    </row>
    <row r="232" spans="1:16" x14ac:dyDescent="0.2">
      <c r="A232" s="59"/>
      <c r="B232" s="59"/>
      <c r="I232" s="59"/>
      <c r="P232" s="98"/>
    </row>
    <row r="233" spans="1:16" x14ac:dyDescent="0.2">
      <c r="A233" s="59"/>
      <c r="B233" s="59"/>
      <c r="I233" s="59"/>
      <c r="P233" s="98"/>
    </row>
    <row r="234" spans="1:16" x14ac:dyDescent="0.2">
      <c r="A234" s="59"/>
      <c r="B234" s="59"/>
      <c r="I234" s="59"/>
      <c r="P234" s="98"/>
    </row>
    <row r="235" spans="1:16" x14ac:dyDescent="0.2">
      <c r="A235" s="59"/>
      <c r="B235" s="59"/>
      <c r="I235" s="59"/>
      <c r="P235" s="98"/>
    </row>
    <row r="236" spans="1:16" x14ac:dyDescent="0.2">
      <c r="A236" s="59"/>
      <c r="B236" s="59"/>
      <c r="I236" s="59"/>
      <c r="P236" s="98"/>
    </row>
    <row r="237" spans="1:16" x14ac:dyDescent="0.2">
      <c r="A237" s="59"/>
      <c r="B237" s="59"/>
      <c r="I237" s="59"/>
      <c r="P237" s="98"/>
    </row>
    <row r="238" spans="1:16" x14ac:dyDescent="0.2">
      <c r="A238" s="59"/>
      <c r="B238" s="59"/>
      <c r="I238" s="59"/>
      <c r="P238" s="98"/>
    </row>
    <row r="239" spans="1:16" x14ac:dyDescent="0.2">
      <c r="A239" s="59"/>
      <c r="B239" s="59"/>
      <c r="I239" s="59"/>
      <c r="P239" s="98"/>
    </row>
    <row r="240" spans="1:16" x14ac:dyDescent="0.2">
      <c r="A240" s="59"/>
      <c r="B240" s="59"/>
      <c r="I240" s="59"/>
      <c r="P240" s="98"/>
    </row>
    <row r="241" spans="1:16" x14ac:dyDescent="0.2">
      <c r="A241" s="59"/>
      <c r="B241" s="59"/>
      <c r="I241" s="59"/>
      <c r="P241" s="98"/>
    </row>
    <row r="242" spans="1:16" x14ac:dyDescent="0.2">
      <c r="A242" s="59"/>
      <c r="B242" s="59"/>
      <c r="I242" s="59"/>
      <c r="P242" s="98"/>
    </row>
    <row r="243" spans="1:16" x14ac:dyDescent="0.2">
      <c r="A243" s="59"/>
      <c r="B243" s="59"/>
      <c r="I243" s="59"/>
      <c r="P243" s="98"/>
    </row>
    <row r="244" spans="1:16" x14ac:dyDescent="0.2">
      <c r="A244" s="59"/>
      <c r="B244" s="59"/>
      <c r="I244" s="59"/>
      <c r="P244" s="98"/>
    </row>
    <row r="245" spans="1:16" x14ac:dyDescent="0.2">
      <c r="A245" s="59"/>
      <c r="B245" s="59"/>
      <c r="I245" s="59"/>
      <c r="P245" s="98"/>
    </row>
    <row r="246" spans="1:16" x14ac:dyDescent="0.2">
      <c r="A246" s="59"/>
      <c r="B246" s="59"/>
      <c r="I246" s="59"/>
      <c r="P246" s="98"/>
    </row>
    <row r="247" spans="1:16" x14ac:dyDescent="0.2">
      <c r="A247" s="59"/>
      <c r="B247" s="59"/>
      <c r="I247" s="59"/>
      <c r="P247" s="98"/>
    </row>
    <row r="248" spans="1:16" x14ac:dyDescent="0.2">
      <c r="A248" s="59"/>
      <c r="B248" s="59"/>
      <c r="I248" s="59"/>
      <c r="P248" s="98"/>
    </row>
    <row r="249" spans="1:16" x14ac:dyDescent="0.2">
      <c r="A249" s="59"/>
      <c r="B249" s="59"/>
      <c r="I249" s="59"/>
      <c r="P249" s="98"/>
    </row>
    <row r="250" spans="1:16" x14ac:dyDescent="0.2">
      <c r="A250" s="59"/>
      <c r="B250" s="59"/>
      <c r="I250" s="59"/>
      <c r="P250" s="98"/>
    </row>
    <row r="251" spans="1:16" x14ac:dyDescent="0.2">
      <c r="A251" s="59"/>
      <c r="B251" s="59"/>
      <c r="I251" s="59"/>
      <c r="P251" s="98"/>
    </row>
    <row r="252" spans="1:16" x14ac:dyDescent="0.2">
      <c r="A252" s="59"/>
      <c r="B252" s="59"/>
      <c r="I252" s="59"/>
      <c r="P252" s="98"/>
    </row>
    <row r="253" spans="1:16" x14ac:dyDescent="0.2">
      <c r="A253" s="59"/>
      <c r="B253" s="59"/>
      <c r="I253" s="59"/>
      <c r="P253" s="98"/>
    </row>
    <row r="254" spans="1:16" x14ac:dyDescent="0.2">
      <c r="A254" s="59"/>
      <c r="B254" s="59"/>
      <c r="I254" s="59"/>
      <c r="P254" s="98"/>
    </row>
  </sheetData>
  <phoneticPr fontId="2" type="noConversion"/>
  <pageMargins left="0.78740157480314965" right="0.78740157480314965" top="0.98425196850393704" bottom="0.98425196850393704" header="0.51181102362204722" footer="0.51181102362204722"/>
  <pageSetup paperSize="9" scale="90" fitToHeight="0" orientation="landscape" r:id="rId1"/>
  <rowBreaks count="2" manualBreakCount="2">
    <brk id="27" max="15" man="1"/>
    <brk id="124" max="1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26"/>
  <sheetViews>
    <sheetView workbookViewId="0">
      <selection activeCell="Q37" sqref="Q37:Q38"/>
    </sheetView>
  </sheetViews>
  <sheetFormatPr baseColWidth="10" defaultColWidth="11.42578125" defaultRowHeight="12.75" x14ac:dyDescent="0.2"/>
  <cols>
    <col min="1" max="1" width="5.5703125" style="11" customWidth="1"/>
    <col min="2" max="16384" width="11.42578125" style="11"/>
  </cols>
  <sheetData>
    <row r="1" spans="1:1" s="82" customFormat="1" ht="18.75" x14ac:dyDescent="0.3">
      <c r="A1" s="15" t="s">
        <v>761</v>
      </c>
    </row>
    <row r="3" spans="1:1" s="4" customFormat="1" ht="15" x14ac:dyDescent="0.25">
      <c r="A3" s="3" t="s">
        <v>762</v>
      </c>
    </row>
    <row r="22" spans="1:2" s="4" customFormat="1" ht="15" x14ac:dyDescent="0.25">
      <c r="A22" s="3" t="s">
        <v>763</v>
      </c>
    </row>
    <row r="25" spans="1:2" s="4" customFormat="1" ht="15" x14ac:dyDescent="0.25">
      <c r="B25" s="4" t="s">
        <v>764</v>
      </c>
    </row>
    <row r="26" spans="1:2" s="4" customFormat="1" ht="15" x14ac:dyDescent="0.25">
      <c r="B26" s="4" t="s">
        <v>765</v>
      </c>
    </row>
  </sheetData>
  <phoneticPr fontId="2" type="noConversion"/>
  <pageMargins left="0.78740157480314965" right="0.78740157480314965" top="0.98425196850393704" bottom="0.98425196850393704" header="0.51181102362204722" footer="0.51181102362204722"/>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87"/>
  <sheetViews>
    <sheetView workbookViewId="0">
      <selection activeCell="Q37" sqref="Q37:Q38"/>
    </sheetView>
  </sheetViews>
  <sheetFormatPr baseColWidth="10" defaultColWidth="11.42578125" defaultRowHeight="12.75" x14ac:dyDescent="0.2"/>
  <cols>
    <col min="1" max="1" width="9" style="11" customWidth="1"/>
    <col min="2" max="2" width="17.140625" style="11" bestFit="1" customWidth="1"/>
    <col min="3" max="3" width="8.7109375" style="11" customWidth="1"/>
    <col min="4" max="4" width="5.42578125" style="11" bestFit="1" customWidth="1"/>
    <col min="5" max="5" width="17.5703125" style="11" bestFit="1" customWidth="1"/>
    <col min="6" max="12" width="8.7109375" style="11" customWidth="1"/>
    <col min="13" max="16384" width="11.42578125" style="11"/>
  </cols>
  <sheetData>
    <row r="1" spans="1:13" s="82" customFormat="1" ht="18.75" x14ac:dyDescent="0.3">
      <c r="A1" s="15" t="s">
        <v>766</v>
      </c>
    </row>
    <row r="2" spans="1:13" ht="15.75" x14ac:dyDescent="0.25">
      <c r="A2" s="13"/>
    </row>
    <row r="3" spans="1:13" s="59" customFormat="1" ht="72" x14ac:dyDescent="0.2">
      <c r="A3" s="59" t="s">
        <v>767</v>
      </c>
      <c r="B3" s="59" t="s">
        <v>768</v>
      </c>
      <c r="C3" s="60" t="s">
        <v>769</v>
      </c>
      <c r="D3" s="71" t="s">
        <v>770</v>
      </c>
      <c r="E3" s="71" t="s">
        <v>771</v>
      </c>
      <c r="F3" s="60" t="s">
        <v>772</v>
      </c>
      <c r="G3" s="60" t="s">
        <v>773</v>
      </c>
      <c r="H3" s="60" t="s">
        <v>774</v>
      </c>
      <c r="I3" s="60" t="s">
        <v>775</v>
      </c>
      <c r="J3" s="60" t="s">
        <v>776</v>
      </c>
      <c r="K3" s="60" t="s">
        <v>777</v>
      </c>
      <c r="L3" s="60" t="s">
        <v>778</v>
      </c>
      <c r="M3" s="71" t="s">
        <v>779</v>
      </c>
    </row>
    <row r="4" spans="1:13" s="59" customFormat="1" ht="12" x14ac:dyDescent="0.2">
      <c r="A4" s="165"/>
      <c r="B4" s="165"/>
      <c r="C4" s="166" t="s">
        <v>780</v>
      </c>
      <c r="D4" s="167"/>
      <c r="E4" s="167"/>
      <c r="F4" s="167" t="s">
        <v>780</v>
      </c>
      <c r="G4" s="167" t="s">
        <v>780</v>
      </c>
      <c r="H4" s="167" t="s">
        <v>780</v>
      </c>
      <c r="I4" s="167" t="s">
        <v>780</v>
      </c>
      <c r="J4" s="167" t="s">
        <v>780</v>
      </c>
      <c r="K4" s="167" t="s">
        <v>780</v>
      </c>
      <c r="L4" s="167" t="s">
        <v>780</v>
      </c>
      <c r="M4" s="167"/>
    </row>
    <row r="5" spans="1:13" s="59" customFormat="1" ht="36" x14ac:dyDescent="0.2">
      <c r="A5" s="168">
        <v>43023</v>
      </c>
      <c r="B5" s="93" t="s">
        <v>781</v>
      </c>
      <c r="C5" s="94">
        <v>100000</v>
      </c>
      <c r="D5" s="93" t="s">
        <v>782</v>
      </c>
      <c r="E5" s="93" t="s">
        <v>783</v>
      </c>
      <c r="F5" s="94">
        <v>9500</v>
      </c>
      <c r="G5" s="94">
        <v>55500</v>
      </c>
      <c r="H5" s="94">
        <f>SUM(F5:G5)</f>
        <v>65000</v>
      </c>
      <c r="I5" s="94"/>
      <c r="J5" s="94"/>
      <c r="K5" s="94">
        <f>SUM(I5:J5)</f>
        <v>0</v>
      </c>
      <c r="L5" s="94">
        <f>+C5-H5+K5</f>
        <v>35000</v>
      </c>
      <c r="M5" s="93"/>
    </row>
    <row r="6" spans="1:13" s="59" customFormat="1" ht="48" x14ac:dyDescent="0.2">
      <c r="A6" s="169">
        <v>42134</v>
      </c>
      <c r="B6" s="95" t="s">
        <v>781</v>
      </c>
      <c r="C6" s="170">
        <v>1500000</v>
      </c>
      <c r="D6" s="95" t="s">
        <v>784</v>
      </c>
      <c r="E6" s="95" t="s">
        <v>785</v>
      </c>
      <c r="F6" s="170">
        <v>2500000</v>
      </c>
      <c r="G6" s="170">
        <v>495000</v>
      </c>
      <c r="H6" s="171">
        <f>SUM(F6:G6)</f>
        <v>2995000</v>
      </c>
      <c r="I6" s="171">
        <v>1000000</v>
      </c>
      <c r="J6" s="171">
        <v>500000</v>
      </c>
      <c r="K6" s="171">
        <f>SUM(I6:J6)</f>
        <v>1500000</v>
      </c>
      <c r="L6" s="171">
        <f>+C6-H6+K6</f>
        <v>5000</v>
      </c>
      <c r="M6" s="172">
        <v>43830</v>
      </c>
    </row>
    <row r="7" spans="1:13" s="59" customFormat="1" ht="12" x14ac:dyDescent="0.2">
      <c r="A7" s="173"/>
      <c r="B7" s="95"/>
      <c r="C7" s="170"/>
      <c r="D7" s="95"/>
      <c r="E7" s="95"/>
      <c r="F7" s="170"/>
      <c r="G7" s="170"/>
      <c r="H7" s="170"/>
      <c r="I7" s="170"/>
      <c r="J7" s="170"/>
      <c r="K7" s="170"/>
      <c r="L7" s="170"/>
      <c r="M7" s="95"/>
    </row>
    <row r="8" spans="1:13" s="59" customFormat="1" ht="12" x14ac:dyDescent="0.2">
      <c r="A8" s="173"/>
      <c r="B8" s="95"/>
      <c r="C8" s="170"/>
      <c r="D8" s="95"/>
      <c r="E8" s="95"/>
      <c r="F8" s="170"/>
      <c r="G8" s="170"/>
      <c r="H8" s="170"/>
      <c r="I8" s="170"/>
      <c r="J8" s="170"/>
      <c r="K8" s="170"/>
      <c r="L8" s="170"/>
      <c r="M8" s="95"/>
    </row>
    <row r="9" spans="1:13" s="59" customFormat="1" ht="12" x14ac:dyDescent="0.2">
      <c r="A9" s="173"/>
      <c r="B9" s="95"/>
      <c r="C9" s="170"/>
      <c r="D9" s="95"/>
      <c r="E9" s="95"/>
      <c r="F9" s="170"/>
      <c r="G9" s="170"/>
      <c r="H9" s="170"/>
      <c r="I9" s="170"/>
      <c r="J9" s="170"/>
      <c r="K9" s="170"/>
      <c r="L9" s="170"/>
      <c r="M9" s="95"/>
    </row>
    <row r="10" spans="1:13" s="59" customFormat="1" ht="12" x14ac:dyDescent="0.2">
      <c r="A10" s="173"/>
      <c r="B10" s="95"/>
      <c r="C10" s="170"/>
      <c r="D10" s="95"/>
      <c r="E10" s="95"/>
      <c r="F10" s="170"/>
      <c r="G10" s="170"/>
      <c r="H10" s="170"/>
      <c r="I10" s="170"/>
      <c r="J10" s="170"/>
      <c r="K10" s="170"/>
      <c r="L10" s="170"/>
      <c r="M10" s="95"/>
    </row>
    <row r="11" spans="1:13" s="59" customFormat="1" ht="12" x14ac:dyDescent="0.2">
      <c r="A11" s="173"/>
      <c r="B11" s="95"/>
      <c r="C11" s="170"/>
      <c r="D11" s="95"/>
      <c r="E11" s="95"/>
      <c r="F11" s="170"/>
      <c r="G11" s="170"/>
      <c r="H11" s="170"/>
      <c r="I11" s="170"/>
      <c r="J11" s="170"/>
      <c r="K11" s="170"/>
      <c r="L11" s="170"/>
      <c r="M11" s="95"/>
    </row>
    <row r="12" spans="1:13" s="59" customFormat="1" ht="12" x14ac:dyDescent="0.2">
      <c r="A12" s="173"/>
      <c r="B12" s="95"/>
      <c r="C12" s="170"/>
      <c r="D12" s="95"/>
      <c r="E12" s="95"/>
      <c r="F12" s="170"/>
      <c r="G12" s="170"/>
      <c r="H12" s="170"/>
      <c r="I12" s="170"/>
      <c r="J12" s="170"/>
      <c r="K12" s="170"/>
      <c r="L12" s="170"/>
      <c r="M12" s="95"/>
    </row>
    <row r="13" spans="1:13" s="59" customFormat="1" ht="12" x14ac:dyDescent="0.2">
      <c r="A13" s="173"/>
      <c r="B13" s="95"/>
      <c r="C13" s="170"/>
      <c r="D13" s="95"/>
      <c r="E13" s="95"/>
      <c r="F13" s="170"/>
      <c r="G13" s="170"/>
      <c r="H13" s="170"/>
      <c r="I13" s="170"/>
      <c r="J13" s="170"/>
      <c r="K13" s="170"/>
      <c r="L13" s="170"/>
      <c r="M13" s="95"/>
    </row>
    <row r="14" spans="1:13" s="59" customFormat="1" ht="12" x14ac:dyDescent="0.2">
      <c r="A14" s="173"/>
      <c r="B14" s="95"/>
      <c r="C14" s="170"/>
      <c r="D14" s="95"/>
      <c r="E14" s="95"/>
      <c r="F14" s="170"/>
      <c r="G14" s="170"/>
      <c r="H14" s="170"/>
      <c r="I14" s="170"/>
      <c r="J14" s="170"/>
      <c r="K14" s="170"/>
      <c r="L14" s="170"/>
      <c r="M14" s="95"/>
    </row>
    <row r="15" spans="1:13" s="59" customFormat="1" ht="12" x14ac:dyDescent="0.2">
      <c r="A15" s="173"/>
      <c r="B15" s="95"/>
      <c r="C15" s="170"/>
      <c r="D15" s="95"/>
      <c r="E15" s="95"/>
      <c r="F15" s="170"/>
      <c r="G15" s="170"/>
      <c r="H15" s="170"/>
      <c r="I15" s="170"/>
      <c r="J15" s="170"/>
      <c r="K15" s="170"/>
      <c r="L15" s="170"/>
      <c r="M15" s="95"/>
    </row>
    <row r="16" spans="1:13" s="59" customFormat="1" ht="12" x14ac:dyDescent="0.2">
      <c r="A16" s="173"/>
      <c r="B16" s="95"/>
      <c r="C16" s="170"/>
      <c r="D16" s="95"/>
      <c r="E16" s="95"/>
      <c r="F16" s="170"/>
      <c r="G16" s="170"/>
      <c r="H16" s="170"/>
      <c r="I16" s="170"/>
      <c r="J16" s="170"/>
      <c r="K16" s="170"/>
      <c r="L16" s="170"/>
      <c r="M16" s="95"/>
    </row>
    <row r="17" spans="1:13" s="59" customFormat="1" ht="12" x14ac:dyDescent="0.2">
      <c r="A17" s="173"/>
      <c r="B17" s="95"/>
      <c r="C17" s="170"/>
      <c r="D17" s="95"/>
      <c r="E17" s="95"/>
      <c r="F17" s="170"/>
      <c r="G17" s="170"/>
      <c r="H17" s="170"/>
      <c r="I17" s="170"/>
      <c r="J17" s="170"/>
      <c r="K17" s="170"/>
      <c r="L17" s="170"/>
      <c r="M17" s="95"/>
    </row>
    <row r="18" spans="1:13" s="59" customFormat="1" ht="12" x14ac:dyDescent="0.2">
      <c r="A18" s="173"/>
      <c r="B18" s="95"/>
      <c r="C18" s="170"/>
      <c r="D18" s="95"/>
      <c r="E18" s="95"/>
      <c r="F18" s="170"/>
      <c r="G18" s="170"/>
      <c r="H18" s="170"/>
      <c r="I18" s="170"/>
      <c r="J18" s="170"/>
      <c r="K18" s="170"/>
      <c r="L18" s="170"/>
      <c r="M18" s="95"/>
    </row>
    <row r="19" spans="1:13" s="59" customFormat="1" ht="12" x14ac:dyDescent="0.2">
      <c r="A19" s="173"/>
      <c r="B19" s="95"/>
      <c r="C19" s="170"/>
      <c r="D19" s="95"/>
      <c r="E19" s="95"/>
      <c r="F19" s="170"/>
      <c r="G19" s="170"/>
      <c r="H19" s="170"/>
      <c r="I19" s="170"/>
      <c r="J19" s="170"/>
      <c r="K19" s="170"/>
      <c r="L19" s="170"/>
      <c r="M19" s="95"/>
    </row>
    <row r="20" spans="1:13" x14ac:dyDescent="0.2">
      <c r="A20" s="161"/>
      <c r="B20" s="88"/>
      <c r="C20" s="162"/>
      <c r="D20" s="88"/>
      <c r="E20" s="88"/>
      <c r="F20" s="162"/>
      <c r="G20" s="162"/>
      <c r="H20" s="162"/>
      <c r="I20" s="162"/>
      <c r="J20" s="162"/>
      <c r="K20" s="162"/>
      <c r="L20" s="162"/>
      <c r="M20" s="88"/>
    </row>
    <row r="21" spans="1:13" x14ac:dyDescent="0.2">
      <c r="A21" s="161"/>
      <c r="B21" s="88"/>
      <c r="C21" s="162"/>
      <c r="D21" s="88"/>
      <c r="E21" s="88"/>
      <c r="F21" s="162"/>
      <c r="G21" s="162"/>
      <c r="H21" s="162"/>
      <c r="I21" s="162"/>
      <c r="J21" s="162"/>
      <c r="K21" s="162"/>
      <c r="L21" s="162"/>
      <c r="M21" s="88"/>
    </row>
    <row r="22" spans="1:13" x14ac:dyDescent="0.2">
      <c r="A22" s="161"/>
      <c r="B22" s="88"/>
      <c r="C22" s="162"/>
      <c r="D22" s="88"/>
      <c r="E22" s="88"/>
      <c r="F22" s="162"/>
      <c r="G22" s="162"/>
      <c r="H22" s="162"/>
      <c r="I22" s="162"/>
      <c r="J22" s="162"/>
      <c r="K22" s="162"/>
      <c r="L22" s="162"/>
      <c r="M22" s="88"/>
    </row>
    <row r="23" spans="1:13" x14ac:dyDescent="0.2">
      <c r="A23" s="161"/>
      <c r="B23" s="88"/>
      <c r="C23" s="162"/>
      <c r="D23" s="88"/>
      <c r="E23" s="88"/>
      <c r="F23" s="162"/>
      <c r="G23" s="162"/>
      <c r="H23" s="162"/>
      <c r="I23" s="162"/>
      <c r="J23" s="162"/>
      <c r="K23" s="162"/>
      <c r="L23" s="162"/>
      <c r="M23" s="88"/>
    </row>
    <row r="24" spans="1:13" x14ac:dyDescent="0.2">
      <c r="A24" s="161"/>
      <c r="B24" s="88"/>
      <c r="C24" s="162"/>
      <c r="D24" s="88"/>
      <c r="E24" s="88"/>
      <c r="F24" s="162"/>
      <c r="G24" s="162"/>
      <c r="H24" s="162"/>
      <c r="I24" s="162"/>
      <c r="J24" s="162"/>
      <c r="K24" s="162"/>
      <c r="L24" s="162"/>
      <c r="M24" s="88"/>
    </row>
    <row r="25" spans="1:13" x14ac:dyDescent="0.2">
      <c r="A25" s="161"/>
      <c r="B25" s="88"/>
      <c r="C25" s="162"/>
      <c r="D25" s="88"/>
      <c r="E25" s="88"/>
      <c r="F25" s="162"/>
      <c r="G25" s="162"/>
      <c r="H25" s="162"/>
      <c r="I25" s="162"/>
      <c r="J25" s="162"/>
      <c r="K25" s="162"/>
      <c r="L25" s="162"/>
      <c r="M25" s="88"/>
    </row>
    <row r="26" spans="1:13" x14ac:dyDescent="0.2">
      <c r="A26" s="161"/>
      <c r="B26" s="88"/>
      <c r="C26" s="162"/>
      <c r="D26" s="88"/>
      <c r="E26" s="88"/>
      <c r="F26" s="162"/>
      <c r="G26" s="162"/>
      <c r="H26" s="162"/>
      <c r="I26" s="162"/>
      <c r="J26" s="162"/>
      <c r="K26" s="162"/>
      <c r="L26" s="162"/>
      <c r="M26" s="88"/>
    </row>
    <row r="27" spans="1:13" x14ac:dyDescent="0.2">
      <c r="A27" s="161"/>
      <c r="B27" s="88"/>
      <c r="C27" s="162"/>
      <c r="D27" s="88"/>
      <c r="E27" s="88"/>
      <c r="F27" s="162"/>
      <c r="G27" s="162"/>
      <c r="H27" s="162"/>
      <c r="I27" s="162"/>
      <c r="J27" s="162"/>
      <c r="K27" s="162"/>
      <c r="L27" s="162"/>
      <c r="M27" s="88"/>
    </row>
    <row r="28" spans="1:13" x14ac:dyDescent="0.2">
      <c r="A28" s="161"/>
      <c r="B28" s="88"/>
      <c r="C28" s="162"/>
      <c r="D28" s="88"/>
      <c r="E28" s="88"/>
      <c r="F28" s="162"/>
      <c r="G28" s="162"/>
      <c r="H28" s="162"/>
      <c r="I28" s="162"/>
      <c r="J28" s="162"/>
      <c r="K28" s="162"/>
      <c r="L28" s="162"/>
      <c r="M28" s="88"/>
    </row>
    <row r="29" spans="1:13" x14ac:dyDescent="0.2">
      <c r="A29" s="161"/>
      <c r="B29" s="88"/>
      <c r="C29" s="162"/>
      <c r="D29" s="88"/>
      <c r="E29" s="88"/>
      <c r="F29" s="88"/>
      <c r="G29" s="88"/>
      <c r="H29" s="88"/>
      <c r="I29" s="88"/>
      <c r="J29" s="88"/>
      <c r="K29" s="88"/>
      <c r="L29" s="88"/>
      <c r="M29" s="88"/>
    </row>
    <row r="30" spans="1:13" x14ac:dyDescent="0.2">
      <c r="A30" s="163"/>
      <c r="B30" s="89"/>
      <c r="C30" s="164"/>
      <c r="D30" s="89"/>
      <c r="E30" s="89"/>
      <c r="F30" s="89"/>
      <c r="G30" s="89"/>
      <c r="H30" s="89"/>
      <c r="I30" s="89"/>
      <c r="J30" s="89"/>
      <c r="K30" s="89"/>
      <c r="L30" s="89"/>
      <c r="M30" s="89"/>
    </row>
    <row r="31" spans="1:13" x14ac:dyDescent="0.2">
      <c r="A31" s="89"/>
      <c r="B31" s="89"/>
      <c r="C31" s="164"/>
      <c r="D31" s="89"/>
      <c r="E31" s="89"/>
      <c r="F31" s="89"/>
      <c r="G31" s="89"/>
      <c r="H31" s="89"/>
      <c r="I31" s="89"/>
      <c r="J31" s="89"/>
      <c r="K31" s="89"/>
      <c r="L31" s="89"/>
      <c r="M31" s="89"/>
    </row>
    <row r="32" spans="1:13" x14ac:dyDescent="0.2">
      <c r="A32" s="89"/>
      <c r="B32" s="89"/>
      <c r="C32" s="164"/>
      <c r="D32" s="89"/>
      <c r="E32" s="89"/>
      <c r="F32" s="89"/>
      <c r="G32" s="89"/>
      <c r="H32" s="89"/>
      <c r="I32" s="89"/>
      <c r="J32" s="89"/>
      <c r="K32" s="89"/>
      <c r="L32" s="89"/>
      <c r="M32" s="89"/>
    </row>
    <row r="33" spans="1:13" x14ac:dyDescent="0.2">
      <c r="A33" s="89"/>
      <c r="B33" s="89"/>
      <c r="C33" s="164"/>
      <c r="D33" s="89"/>
      <c r="E33" s="89"/>
      <c r="F33" s="89"/>
      <c r="G33" s="89"/>
      <c r="H33" s="89"/>
      <c r="I33" s="89"/>
      <c r="J33" s="89"/>
      <c r="K33" s="89"/>
      <c r="L33" s="89"/>
      <c r="M33" s="89"/>
    </row>
    <row r="34" spans="1:13" x14ac:dyDescent="0.2">
      <c r="A34" s="89"/>
      <c r="B34" s="89"/>
      <c r="C34" s="164"/>
      <c r="D34" s="89"/>
      <c r="E34" s="89"/>
      <c r="F34" s="89"/>
      <c r="G34" s="89"/>
      <c r="H34" s="89"/>
      <c r="I34" s="89"/>
      <c r="J34" s="89"/>
      <c r="K34" s="89"/>
      <c r="L34" s="89"/>
      <c r="M34" s="89"/>
    </row>
    <row r="35" spans="1:13" x14ac:dyDescent="0.2">
      <c r="A35" s="89"/>
      <c r="B35" s="89"/>
      <c r="C35" s="164"/>
      <c r="D35" s="89"/>
      <c r="E35" s="89"/>
      <c r="F35" s="89"/>
      <c r="G35" s="89"/>
      <c r="H35" s="89"/>
      <c r="I35" s="89"/>
      <c r="J35" s="89"/>
      <c r="K35" s="89"/>
      <c r="L35" s="89"/>
      <c r="M35" s="89"/>
    </row>
    <row r="36" spans="1:13" x14ac:dyDescent="0.2">
      <c r="A36" s="89"/>
      <c r="B36" s="89"/>
      <c r="C36" s="164"/>
      <c r="D36" s="89"/>
      <c r="E36" s="89"/>
      <c r="F36" s="89"/>
      <c r="G36" s="89"/>
      <c r="H36" s="89"/>
      <c r="I36" s="89"/>
      <c r="J36" s="89"/>
      <c r="K36" s="89"/>
      <c r="L36" s="89"/>
      <c r="M36" s="89"/>
    </row>
    <row r="37" spans="1:13" x14ac:dyDescent="0.2">
      <c r="A37" s="89"/>
      <c r="B37" s="89"/>
      <c r="C37" s="164"/>
      <c r="D37" s="89"/>
      <c r="E37" s="89"/>
      <c r="F37" s="89"/>
      <c r="G37" s="89"/>
      <c r="H37" s="89"/>
      <c r="I37" s="89"/>
      <c r="J37" s="89"/>
      <c r="K37" s="89"/>
      <c r="L37" s="89"/>
      <c r="M37" s="89"/>
    </row>
    <row r="38" spans="1:13" x14ac:dyDescent="0.2">
      <c r="A38" s="89"/>
      <c r="B38" s="89"/>
      <c r="C38" s="164"/>
      <c r="D38" s="89"/>
      <c r="E38" s="89"/>
      <c r="F38" s="89"/>
      <c r="G38" s="89"/>
      <c r="H38" s="89"/>
      <c r="I38" s="89"/>
      <c r="J38" s="89"/>
      <c r="K38" s="89"/>
      <c r="L38" s="89"/>
      <c r="M38" s="89"/>
    </row>
    <row r="39" spans="1:13" x14ac:dyDescent="0.2">
      <c r="C39" s="10"/>
    </row>
    <row r="40" spans="1:13" x14ac:dyDescent="0.2">
      <c r="C40" s="10"/>
    </row>
    <row r="41" spans="1:13" x14ac:dyDescent="0.2">
      <c r="C41" s="10"/>
    </row>
    <row r="42" spans="1:13" x14ac:dyDescent="0.2">
      <c r="C42" s="10"/>
    </row>
    <row r="43" spans="1:13" x14ac:dyDescent="0.2">
      <c r="C43" s="10"/>
    </row>
    <row r="44" spans="1:13" x14ac:dyDescent="0.2">
      <c r="C44" s="10"/>
    </row>
    <row r="45" spans="1:13" x14ac:dyDescent="0.2">
      <c r="C45" s="10"/>
    </row>
    <row r="46" spans="1:13" x14ac:dyDescent="0.2">
      <c r="C46" s="10"/>
    </row>
    <row r="47" spans="1:13" x14ac:dyDescent="0.2">
      <c r="C47" s="10"/>
    </row>
    <row r="48" spans="1:13" x14ac:dyDescent="0.2">
      <c r="C48" s="10"/>
    </row>
    <row r="49" spans="3:3" x14ac:dyDescent="0.2">
      <c r="C49" s="10"/>
    </row>
    <row r="50" spans="3:3" x14ac:dyDescent="0.2">
      <c r="C50" s="10"/>
    </row>
    <row r="51" spans="3:3" x14ac:dyDescent="0.2">
      <c r="C51" s="10"/>
    </row>
    <row r="52" spans="3:3" x14ac:dyDescent="0.2">
      <c r="C52" s="10"/>
    </row>
    <row r="53" spans="3:3" x14ac:dyDescent="0.2">
      <c r="C53" s="10"/>
    </row>
    <row r="54" spans="3:3" x14ac:dyDescent="0.2">
      <c r="C54" s="10"/>
    </row>
    <row r="55" spans="3:3" x14ac:dyDescent="0.2">
      <c r="C55" s="10"/>
    </row>
    <row r="56" spans="3:3" x14ac:dyDescent="0.2">
      <c r="C56" s="10"/>
    </row>
    <row r="57" spans="3:3" x14ac:dyDescent="0.2">
      <c r="C57" s="10"/>
    </row>
    <row r="58" spans="3:3" x14ac:dyDescent="0.2">
      <c r="C58" s="10"/>
    </row>
    <row r="59" spans="3:3" x14ac:dyDescent="0.2">
      <c r="C59" s="10"/>
    </row>
    <row r="60" spans="3:3" x14ac:dyDescent="0.2">
      <c r="C60" s="10"/>
    </row>
    <row r="61" spans="3:3" x14ac:dyDescent="0.2">
      <c r="C61" s="10"/>
    </row>
    <row r="62" spans="3:3" x14ac:dyDescent="0.2">
      <c r="C62" s="10"/>
    </row>
    <row r="63" spans="3:3" x14ac:dyDescent="0.2">
      <c r="C63" s="10"/>
    </row>
    <row r="64" spans="3:3" x14ac:dyDescent="0.2">
      <c r="C64" s="10"/>
    </row>
    <row r="65" spans="3:3" x14ac:dyDescent="0.2">
      <c r="C65" s="10"/>
    </row>
    <row r="66" spans="3:3" x14ac:dyDescent="0.2">
      <c r="C66" s="10"/>
    </row>
    <row r="67" spans="3:3" x14ac:dyDescent="0.2">
      <c r="C67" s="10"/>
    </row>
    <row r="68" spans="3:3" x14ac:dyDescent="0.2">
      <c r="C68" s="10"/>
    </row>
    <row r="69" spans="3:3" x14ac:dyDescent="0.2">
      <c r="C69" s="10"/>
    </row>
    <row r="70" spans="3:3" x14ac:dyDescent="0.2">
      <c r="C70" s="10"/>
    </row>
    <row r="71" spans="3:3" x14ac:dyDescent="0.2">
      <c r="C71" s="10"/>
    </row>
    <row r="72" spans="3:3" x14ac:dyDescent="0.2">
      <c r="C72" s="10"/>
    </row>
    <row r="73" spans="3:3" x14ac:dyDescent="0.2">
      <c r="C73" s="10"/>
    </row>
    <row r="74" spans="3:3" x14ac:dyDescent="0.2">
      <c r="C74" s="10"/>
    </row>
    <row r="75" spans="3:3" x14ac:dyDescent="0.2">
      <c r="C75" s="10"/>
    </row>
    <row r="76" spans="3:3" x14ac:dyDescent="0.2">
      <c r="C76" s="10"/>
    </row>
    <row r="77" spans="3:3" x14ac:dyDescent="0.2">
      <c r="C77" s="10"/>
    </row>
    <row r="78" spans="3:3" x14ac:dyDescent="0.2">
      <c r="C78" s="10"/>
    </row>
    <row r="79" spans="3:3" x14ac:dyDescent="0.2">
      <c r="C79" s="10"/>
    </row>
    <row r="80" spans="3:3" x14ac:dyDescent="0.2">
      <c r="C80" s="10"/>
    </row>
    <row r="81" spans="3:3" x14ac:dyDescent="0.2">
      <c r="C81" s="10"/>
    </row>
    <row r="82" spans="3:3" x14ac:dyDescent="0.2">
      <c r="C82" s="10"/>
    </row>
    <row r="83" spans="3:3" x14ac:dyDescent="0.2">
      <c r="C83" s="10"/>
    </row>
    <row r="84" spans="3:3" x14ac:dyDescent="0.2">
      <c r="C84" s="10"/>
    </row>
    <row r="85" spans="3:3" x14ac:dyDescent="0.2">
      <c r="C85" s="10"/>
    </row>
    <row r="86" spans="3:3" x14ac:dyDescent="0.2">
      <c r="C86" s="10"/>
    </row>
    <row r="87" spans="3:3" x14ac:dyDescent="0.2">
      <c r="C87" s="10"/>
    </row>
  </sheetData>
  <phoneticPr fontId="2" type="noConversion"/>
  <pageMargins left="0.78740157480314965" right="0.78740157480314965" top="0.98425196850393704" bottom="0.98425196850393704" header="0.51181102362204722" footer="0.51181102362204722"/>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56"/>
  <sheetViews>
    <sheetView workbookViewId="0">
      <selection activeCell="Q37" sqref="Q37:Q38"/>
    </sheetView>
  </sheetViews>
  <sheetFormatPr baseColWidth="10" defaultColWidth="11.42578125" defaultRowHeight="12.75" x14ac:dyDescent="0.2"/>
  <cols>
    <col min="1" max="1" width="11.28515625" style="11" customWidth="1"/>
    <col min="2" max="2" width="27.140625" style="11" customWidth="1"/>
    <col min="3" max="4" width="8.7109375" style="11" customWidth="1"/>
    <col min="5" max="5" width="9.7109375" style="11" customWidth="1"/>
    <col min="6" max="6" width="4.85546875" style="11" bestFit="1" customWidth="1"/>
    <col min="7" max="7" width="59.28515625" style="11" customWidth="1"/>
    <col min="8" max="13" width="8.7109375" style="11" customWidth="1"/>
    <col min="14" max="16384" width="11.42578125" style="11"/>
  </cols>
  <sheetData>
    <row r="1" spans="1:14" s="82" customFormat="1" ht="18.75" x14ac:dyDescent="0.3">
      <c r="A1" s="15" t="s">
        <v>786</v>
      </c>
    </row>
    <row r="2" spans="1:14" ht="15.75" x14ac:dyDescent="0.25">
      <c r="A2" s="13"/>
    </row>
    <row r="3" spans="1:14" ht="15.75" x14ac:dyDescent="0.25">
      <c r="A3" s="33" t="s">
        <v>787</v>
      </c>
    </row>
    <row r="4" spans="1:14" ht="15.75" x14ac:dyDescent="0.25">
      <c r="A4" s="13"/>
    </row>
    <row r="5" spans="1:14" s="59" customFormat="1" ht="24.75" customHeight="1" x14ac:dyDescent="0.2">
      <c r="A5" s="165" t="s">
        <v>377</v>
      </c>
      <c r="B5" s="165" t="s">
        <v>788</v>
      </c>
      <c r="C5" s="166" t="s">
        <v>789</v>
      </c>
      <c r="D5" s="167" t="s">
        <v>790</v>
      </c>
      <c r="E5" s="167" t="s">
        <v>791</v>
      </c>
      <c r="F5" s="167" t="s">
        <v>792</v>
      </c>
      <c r="G5" s="165" t="s">
        <v>793</v>
      </c>
      <c r="H5" s="96"/>
      <c r="I5" s="96"/>
      <c r="J5" s="96"/>
      <c r="K5" s="96"/>
      <c r="L5" s="96"/>
      <c r="M5" s="96"/>
      <c r="N5" s="96"/>
    </row>
    <row r="6" spans="1:14" s="59" customFormat="1" ht="12" x14ac:dyDescent="0.2">
      <c r="A6" s="96"/>
      <c r="B6" s="96"/>
      <c r="C6" s="176"/>
      <c r="D6" s="96"/>
      <c r="E6" s="96"/>
      <c r="F6" s="96"/>
      <c r="G6" s="96"/>
      <c r="H6" s="96"/>
      <c r="I6" s="96"/>
      <c r="J6" s="96"/>
      <c r="K6" s="96"/>
      <c r="L6" s="96"/>
      <c r="M6" s="96"/>
      <c r="N6" s="96"/>
    </row>
    <row r="7" spans="1:14" s="59" customFormat="1" ht="12" x14ac:dyDescent="0.2">
      <c r="A7" s="177" t="s">
        <v>794</v>
      </c>
      <c r="B7" s="178" t="s">
        <v>795</v>
      </c>
      <c r="C7" s="176"/>
      <c r="D7" s="176"/>
      <c r="E7" s="176"/>
      <c r="F7" s="176"/>
      <c r="G7" s="96"/>
      <c r="H7" s="96"/>
      <c r="I7" s="96"/>
      <c r="J7" s="96"/>
      <c r="K7" s="96"/>
      <c r="L7" s="96"/>
      <c r="M7" s="96"/>
      <c r="N7" s="96"/>
    </row>
    <row r="8" spans="1:14" s="59" customFormat="1" ht="12" x14ac:dyDescent="0.2">
      <c r="A8" s="179" t="s">
        <v>796</v>
      </c>
      <c r="B8" s="179" t="s">
        <v>797</v>
      </c>
      <c r="C8" s="180">
        <v>20000</v>
      </c>
      <c r="D8" s="180">
        <v>30000</v>
      </c>
      <c r="E8" s="180">
        <f>+D8-C8</f>
        <v>10000</v>
      </c>
      <c r="F8" s="181">
        <f>+E8/C8</f>
        <v>0.5</v>
      </c>
      <c r="G8" s="96" t="s">
        <v>798</v>
      </c>
    </row>
    <row r="9" spans="1:14" s="59" customFormat="1" ht="12" x14ac:dyDescent="0.2">
      <c r="A9" s="179"/>
      <c r="B9" s="179"/>
      <c r="C9" s="180"/>
      <c r="D9" s="180"/>
      <c r="E9" s="180"/>
      <c r="F9" s="180"/>
      <c r="G9" s="96"/>
    </row>
    <row r="10" spans="1:14" s="59" customFormat="1" ht="12" x14ac:dyDescent="0.2">
      <c r="A10" s="179"/>
      <c r="B10" s="179"/>
      <c r="C10" s="180"/>
      <c r="D10" s="180"/>
      <c r="E10" s="180"/>
      <c r="F10" s="180"/>
      <c r="G10" s="96"/>
    </row>
    <row r="11" spans="1:14" s="59" customFormat="1" ht="12" x14ac:dyDescent="0.2">
      <c r="A11" s="182" t="s">
        <v>799</v>
      </c>
      <c r="B11" s="183" t="s">
        <v>800</v>
      </c>
      <c r="C11" s="180"/>
      <c r="D11" s="180"/>
      <c r="E11" s="180"/>
      <c r="F11" s="180"/>
      <c r="G11" s="96"/>
    </row>
    <row r="12" spans="1:14" s="59" customFormat="1" ht="12" x14ac:dyDescent="0.2">
      <c r="A12" s="179" t="s">
        <v>801</v>
      </c>
      <c r="B12" s="179" t="s">
        <v>802</v>
      </c>
      <c r="C12" s="180">
        <v>650000</v>
      </c>
      <c r="D12" s="180">
        <v>690000</v>
      </c>
      <c r="E12" s="180">
        <f>+D12-C12</f>
        <v>40000</v>
      </c>
      <c r="F12" s="181">
        <f>+E12/C12</f>
        <v>6.1538461538461542E-2</v>
      </c>
      <c r="G12" s="96" t="s">
        <v>803</v>
      </c>
    </row>
    <row r="13" spans="1:14" s="59" customFormat="1" ht="12" x14ac:dyDescent="0.2">
      <c r="A13" s="179"/>
      <c r="B13" s="179"/>
      <c r="C13" s="180"/>
      <c r="D13" s="180"/>
      <c r="E13" s="180"/>
      <c r="F13" s="180"/>
      <c r="G13" s="96"/>
    </row>
    <row r="14" spans="1:14" s="59" customFormat="1" ht="12" x14ac:dyDescent="0.2">
      <c r="A14" s="179"/>
      <c r="B14" s="179"/>
      <c r="C14" s="180"/>
      <c r="D14" s="180"/>
      <c r="E14" s="180"/>
      <c r="F14" s="180"/>
      <c r="G14" s="96"/>
    </row>
    <row r="15" spans="1:14" s="59" customFormat="1" ht="12" x14ac:dyDescent="0.2">
      <c r="A15" s="182" t="s">
        <v>804</v>
      </c>
      <c r="B15" s="183" t="s">
        <v>805</v>
      </c>
      <c r="C15" s="180"/>
      <c r="D15" s="180"/>
      <c r="E15" s="180"/>
      <c r="F15" s="180"/>
      <c r="G15" s="96"/>
    </row>
    <row r="16" spans="1:14" s="59" customFormat="1" ht="24" x14ac:dyDescent="0.2">
      <c r="A16" s="179" t="s">
        <v>806</v>
      </c>
      <c r="B16" s="179" t="s">
        <v>807</v>
      </c>
      <c r="C16" s="180">
        <v>3500000</v>
      </c>
      <c r="D16" s="180">
        <v>3800000</v>
      </c>
      <c r="E16" s="180">
        <f>+D16-C16</f>
        <v>300000</v>
      </c>
      <c r="F16" s="181">
        <f>+E16/C16</f>
        <v>8.5714285714285715E-2</v>
      </c>
      <c r="G16" s="96" t="s">
        <v>808</v>
      </c>
    </row>
    <row r="17" spans="1:7" s="59" customFormat="1" ht="12" x14ac:dyDescent="0.2">
      <c r="A17" s="179"/>
      <c r="B17" s="179"/>
      <c r="C17" s="180"/>
      <c r="D17" s="180"/>
      <c r="E17" s="180"/>
      <c r="F17" s="180"/>
      <c r="G17" s="96"/>
    </row>
    <row r="18" spans="1:7" x14ac:dyDescent="0.2">
      <c r="A18" s="174"/>
      <c r="B18" s="174"/>
      <c r="C18" s="175"/>
      <c r="D18" s="175"/>
      <c r="E18" s="175"/>
      <c r="F18" s="175"/>
      <c r="G18" s="88"/>
    </row>
    <row r="19" spans="1:7" x14ac:dyDescent="0.2">
      <c r="A19" s="174"/>
      <c r="B19" s="174"/>
      <c r="C19" s="175"/>
      <c r="D19" s="175"/>
      <c r="E19" s="175"/>
      <c r="F19" s="175"/>
      <c r="G19" s="88"/>
    </row>
    <row r="20" spans="1:7" x14ac:dyDescent="0.2">
      <c r="A20" s="174"/>
      <c r="B20" s="174"/>
      <c r="C20" s="175"/>
      <c r="D20" s="175"/>
      <c r="E20" s="175"/>
      <c r="F20" s="175"/>
      <c r="G20" s="88"/>
    </row>
    <row r="21" spans="1:7" x14ac:dyDescent="0.2">
      <c r="A21" s="174"/>
      <c r="B21" s="174"/>
      <c r="C21" s="175"/>
      <c r="D21" s="175"/>
      <c r="E21" s="175"/>
      <c r="F21" s="175"/>
      <c r="G21" s="88"/>
    </row>
    <row r="22" spans="1:7" x14ac:dyDescent="0.2">
      <c r="A22" s="174"/>
      <c r="B22" s="174"/>
      <c r="C22" s="175"/>
      <c r="D22" s="175"/>
      <c r="E22" s="175"/>
      <c r="F22" s="175"/>
      <c r="G22" s="88"/>
    </row>
    <row r="23" spans="1:7" x14ac:dyDescent="0.2">
      <c r="A23" s="174"/>
      <c r="B23" s="174"/>
      <c r="C23" s="175"/>
      <c r="D23" s="175"/>
      <c r="E23" s="175"/>
      <c r="F23" s="175"/>
      <c r="G23" s="88"/>
    </row>
    <row r="24" spans="1:7" x14ac:dyDescent="0.2">
      <c r="A24" s="174"/>
      <c r="B24" s="174"/>
      <c r="C24" s="175"/>
      <c r="D24" s="175"/>
      <c r="E24" s="175"/>
      <c r="F24" s="175"/>
      <c r="G24" s="88"/>
    </row>
    <row r="25" spans="1:7" x14ac:dyDescent="0.2">
      <c r="A25" s="174"/>
      <c r="B25" s="174"/>
      <c r="C25" s="175"/>
      <c r="D25" s="175"/>
      <c r="E25" s="175"/>
      <c r="F25" s="175"/>
      <c r="G25" s="88"/>
    </row>
    <row r="26" spans="1:7" x14ac:dyDescent="0.2">
      <c r="A26" s="174"/>
      <c r="B26" s="174"/>
      <c r="C26" s="175"/>
      <c r="D26" s="175"/>
      <c r="E26" s="175"/>
      <c r="F26" s="175"/>
      <c r="G26" s="88"/>
    </row>
    <row r="27" spans="1:7" x14ac:dyDescent="0.2">
      <c r="A27" s="174"/>
      <c r="B27" s="174"/>
      <c r="C27" s="175"/>
      <c r="D27" s="175"/>
      <c r="E27" s="175"/>
      <c r="F27" s="175"/>
      <c r="G27" s="88"/>
    </row>
    <row r="28" spans="1:7" x14ac:dyDescent="0.2">
      <c r="A28" s="174"/>
      <c r="B28" s="174"/>
      <c r="C28" s="175"/>
      <c r="D28" s="175"/>
      <c r="E28" s="175"/>
      <c r="F28" s="175"/>
      <c r="G28" s="88"/>
    </row>
    <row r="29" spans="1:7" x14ac:dyDescent="0.2">
      <c r="A29" s="174"/>
      <c r="B29" s="174"/>
      <c r="C29" s="175"/>
      <c r="D29" s="175"/>
      <c r="E29" s="175"/>
      <c r="F29" s="175"/>
      <c r="G29" s="88"/>
    </row>
    <row r="30" spans="1:7" x14ac:dyDescent="0.2">
      <c r="A30" s="174"/>
      <c r="B30" s="174"/>
      <c r="C30" s="175"/>
      <c r="D30" s="175"/>
      <c r="E30" s="175"/>
      <c r="F30" s="175"/>
      <c r="G30" s="88"/>
    </row>
    <row r="31" spans="1:7" x14ac:dyDescent="0.2">
      <c r="A31" s="174"/>
      <c r="B31" s="174"/>
      <c r="C31" s="175"/>
      <c r="D31" s="175"/>
      <c r="E31" s="175"/>
      <c r="F31" s="175"/>
      <c r="G31" s="88"/>
    </row>
    <row r="32" spans="1:7" x14ac:dyDescent="0.2">
      <c r="A32" s="174"/>
      <c r="B32" s="174"/>
      <c r="C32" s="175"/>
      <c r="D32" s="175"/>
      <c r="E32" s="175"/>
      <c r="F32" s="175"/>
      <c r="G32" s="88"/>
    </row>
    <row r="33" spans="1:7" x14ac:dyDescent="0.2">
      <c r="A33" s="174"/>
      <c r="B33" s="174"/>
      <c r="C33" s="175"/>
      <c r="D33" s="175"/>
      <c r="E33" s="175"/>
      <c r="F33" s="175"/>
      <c r="G33" s="88"/>
    </row>
    <row r="34" spans="1:7" x14ac:dyDescent="0.2">
      <c r="A34" s="174"/>
      <c r="B34" s="174"/>
      <c r="C34" s="175"/>
      <c r="D34" s="175"/>
      <c r="E34" s="175"/>
      <c r="F34" s="175"/>
      <c r="G34" s="88"/>
    </row>
    <row r="35" spans="1:7" x14ac:dyDescent="0.2">
      <c r="A35" s="87"/>
      <c r="B35" s="87"/>
      <c r="C35" s="136"/>
      <c r="D35" s="136"/>
      <c r="E35" s="136"/>
      <c r="F35" s="136"/>
      <c r="G35" s="86"/>
    </row>
    <row r="36" spans="1:7" x14ac:dyDescent="0.2">
      <c r="A36" s="87"/>
      <c r="B36" s="87"/>
      <c r="C36" s="136"/>
      <c r="D36" s="136"/>
      <c r="E36" s="136"/>
      <c r="F36" s="136"/>
      <c r="G36" s="87"/>
    </row>
    <row r="37" spans="1:7" x14ac:dyDescent="0.2">
      <c r="A37" s="87"/>
      <c r="B37" s="87"/>
      <c r="C37" s="136"/>
      <c r="D37" s="136"/>
      <c r="E37" s="136"/>
      <c r="F37" s="136"/>
      <c r="G37" s="87"/>
    </row>
    <row r="38" spans="1:7" x14ac:dyDescent="0.2">
      <c r="C38" s="10"/>
    </row>
    <row r="39" spans="1:7" x14ac:dyDescent="0.2">
      <c r="C39" s="10"/>
    </row>
    <row r="40" spans="1:7" x14ac:dyDescent="0.2">
      <c r="C40" s="10"/>
    </row>
    <row r="41" spans="1:7" x14ac:dyDescent="0.2">
      <c r="C41" s="10"/>
    </row>
    <row r="42" spans="1:7" x14ac:dyDescent="0.2">
      <c r="C42" s="10"/>
    </row>
    <row r="43" spans="1:7" x14ac:dyDescent="0.2">
      <c r="C43" s="10"/>
    </row>
    <row r="44" spans="1:7" x14ac:dyDescent="0.2">
      <c r="C44" s="10"/>
    </row>
    <row r="45" spans="1:7" x14ac:dyDescent="0.2">
      <c r="C45" s="10"/>
    </row>
    <row r="46" spans="1:7" x14ac:dyDescent="0.2">
      <c r="C46" s="10"/>
    </row>
    <row r="47" spans="1:7" x14ac:dyDescent="0.2">
      <c r="C47" s="10"/>
    </row>
    <row r="48" spans="1:7" x14ac:dyDescent="0.2">
      <c r="C48" s="10"/>
    </row>
    <row r="49" spans="3:3" x14ac:dyDescent="0.2">
      <c r="C49" s="10"/>
    </row>
    <row r="50" spans="3:3" x14ac:dyDescent="0.2">
      <c r="C50" s="10"/>
    </row>
    <row r="51" spans="3:3" x14ac:dyDescent="0.2">
      <c r="C51" s="10"/>
    </row>
    <row r="52" spans="3:3" x14ac:dyDescent="0.2">
      <c r="C52" s="10"/>
    </row>
    <row r="53" spans="3:3" x14ac:dyDescent="0.2">
      <c r="C53" s="10"/>
    </row>
    <row r="54" spans="3:3" x14ac:dyDescent="0.2">
      <c r="C54" s="10"/>
    </row>
    <row r="55" spans="3:3" x14ac:dyDescent="0.2">
      <c r="C55" s="10"/>
    </row>
    <row r="56" spans="3:3" x14ac:dyDescent="0.2">
      <c r="C56" s="10"/>
    </row>
  </sheetData>
  <phoneticPr fontId="2" type="noConversion"/>
  <pageMargins left="0.78740157480314965" right="0.78740157480314965" top="0.98425196850393704" bottom="0.98425196850393704" header="0.51181102362204722" footer="0.5118110236220472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C38"/>
  <sheetViews>
    <sheetView tabSelected="1" workbookViewId="0"/>
  </sheetViews>
  <sheetFormatPr baseColWidth="10" defaultColWidth="11.42578125" defaultRowHeight="15" x14ac:dyDescent="0.25"/>
  <cols>
    <col min="1" max="1" width="7.7109375" style="4" customWidth="1"/>
    <col min="2" max="2" width="58.140625" style="4" customWidth="1"/>
    <col min="3" max="16384" width="11.42578125" style="4"/>
  </cols>
  <sheetData>
    <row r="1" spans="1:3" x14ac:dyDescent="0.25">
      <c r="A1" s="3"/>
    </row>
    <row r="3" spans="1:3" x14ac:dyDescent="0.25">
      <c r="A3" s="3" t="s">
        <v>45</v>
      </c>
      <c r="B3" s="3"/>
      <c r="C3" s="3" t="s">
        <v>46</v>
      </c>
    </row>
    <row r="6" spans="1:3" x14ac:dyDescent="0.25">
      <c r="A6" s="12">
        <v>1</v>
      </c>
      <c r="B6" s="4" t="s">
        <v>47</v>
      </c>
    </row>
    <row r="7" spans="1:3" x14ac:dyDescent="0.25">
      <c r="A7" s="12">
        <v>1.1000000000000001</v>
      </c>
      <c r="B7" s="4" t="s">
        <v>48</v>
      </c>
    </row>
    <row r="8" spans="1:3" x14ac:dyDescent="0.25">
      <c r="A8" s="12">
        <v>1.2</v>
      </c>
      <c r="B8" s="4" t="s">
        <v>49</v>
      </c>
    </row>
    <row r="9" spans="1:3" x14ac:dyDescent="0.25">
      <c r="A9" s="12" t="s">
        <v>50</v>
      </c>
      <c r="B9" s="4" t="s">
        <v>51</v>
      </c>
    </row>
    <row r="10" spans="1:3" x14ac:dyDescent="0.25">
      <c r="A10" s="12" t="s">
        <v>52</v>
      </c>
      <c r="B10" s="4" t="s">
        <v>53</v>
      </c>
    </row>
    <row r="11" spans="1:3" x14ac:dyDescent="0.25">
      <c r="A11" s="12"/>
    </row>
    <row r="12" spans="1:3" x14ac:dyDescent="0.25">
      <c r="A12" s="12">
        <v>2</v>
      </c>
      <c r="B12" s="4" t="s">
        <v>54</v>
      </c>
    </row>
    <row r="13" spans="1:3" x14ac:dyDescent="0.25">
      <c r="A13" s="12"/>
    </row>
    <row r="14" spans="1:3" x14ac:dyDescent="0.25">
      <c r="A14" s="12">
        <v>3</v>
      </c>
      <c r="B14" s="4" t="s">
        <v>55</v>
      </c>
    </row>
    <row r="15" spans="1:3" x14ac:dyDescent="0.25">
      <c r="A15" s="12"/>
    </row>
    <row r="16" spans="1:3" x14ac:dyDescent="0.25">
      <c r="A16" s="12">
        <v>4</v>
      </c>
      <c r="B16" s="4" t="s">
        <v>56</v>
      </c>
    </row>
    <row r="17" spans="1:2" x14ac:dyDescent="0.25">
      <c r="A17" s="12"/>
    </row>
    <row r="18" spans="1:2" x14ac:dyDescent="0.25">
      <c r="A18" s="12">
        <v>5</v>
      </c>
      <c r="B18" s="4" t="s">
        <v>57</v>
      </c>
    </row>
    <row r="19" spans="1:2" x14ac:dyDescent="0.25">
      <c r="A19" s="12"/>
    </row>
    <row r="20" spans="1:2" x14ac:dyDescent="0.25">
      <c r="A20" s="12">
        <v>6</v>
      </c>
      <c r="B20" s="4" t="s">
        <v>58</v>
      </c>
    </row>
    <row r="21" spans="1:2" x14ac:dyDescent="0.25">
      <c r="A21" s="12">
        <v>6.1</v>
      </c>
      <c r="B21" s="4" t="s">
        <v>59</v>
      </c>
    </row>
    <row r="22" spans="1:2" x14ac:dyDescent="0.25">
      <c r="A22" s="12">
        <v>6.2</v>
      </c>
      <c r="B22" s="4" t="s">
        <v>60</v>
      </c>
    </row>
    <row r="23" spans="1:2" x14ac:dyDescent="0.25">
      <c r="A23" s="12">
        <v>6.3</v>
      </c>
      <c r="B23" s="4" t="s">
        <v>61</v>
      </c>
    </row>
    <row r="24" spans="1:2" x14ac:dyDescent="0.25">
      <c r="A24" s="12">
        <v>6.4</v>
      </c>
      <c r="B24" s="4" t="s">
        <v>62</v>
      </c>
    </row>
    <row r="25" spans="1:2" x14ac:dyDescent="0.25">
      <c r="A25" s="12">
        <v>6.5</v>
      </c>
      <c r="B25" s="4" t="s">
        <v>63</v>
      </c>
    </row>
    <row r="26" spans="1:2" x14ac:dyDescent="0.25">
      <c r="A26" s="12">
        <v>6.6</v>
      </c>
      <c r="B26" s="4" t="s">
        <v>64</v>
      </c>
    </row>
    <row r="27" spans="1:2" x14ac:dyDescent="0.25">
      <c r="A27" s="12">
        <v>6.7</v>
      </c>
      <c r="B27" s="4" t="s">
        <v>65</v>
      </c>
    </row>
    <row r="28" spans="1:2" x14ac:dyDescent="0.25">
      <c r="A28" s="12">
        <v>6.8</v>
      </c>
      <c r="B28" s="4" t="s">
        <v>66</v>
      </c>
    </row>
    <row r="29" spans="1:2" x14ac:dyDescent="0.25">
      <c r="A29" s="12">
        <v>6.9</v>
      </c>
      <c r="B29" s="4" t="s">
        <v>67</v>
      </c>
    </row>
    <row r="30" spans="1:2" x14ac:dyDescent="0.25">
      <c r="A30" s="12"/>
    </row>
    <row r="31" spans="1:2" x14ac:dyDescent="0.25">
      <c r="A31" s="12">
        <v>7</v>
      </c>
      <c r="B31" s="4" t="s">
        <v>68</v>
      </c>
    </row>
    <row r="32" spans="1:2" x14ac:dyDescent="0.25">
      <c r="A32" s="12"/>
    </row>
    <row r="33" spans="1:2" x14ac:dyDescent="0.25">
      <c r="A33" s="12">
        <v>8</v>
      </c>
      <c r="B33" s="4" t="s">
        <v>69</v>
      </c>
    </row>
    <row r="34" spans="1:2" x14ac:dyDescent="0.25">
      <c r="A34" s="12">
        <v>8.1</v>
      </c>
      <c r="B34" s="4" t="s">
        <v>70</v>
      </c>
    </row>
    <row r="35" spans="1:2" x14ac:dyDescent="0.25">
      <c r="A35" s="12">
        <v>8.1999999999999993</v>
      </c>
      <c r="B35" s="4" t="s">
        <v>71</v>
      </c>
    </row>
    <row r="36" spans="1:2" x14ac:dyDescent="0.25">
      <c r="A36" s="12"/>
      <c r="B36" s="4" t="s">
        <v>72</v>
      </c>
    </row>
    <row r="37" spans="1:2" x14ac:dyDescent="0.25">
      <c r="A37" s="12">
        <v>8.3000000000000007</v>
      </c>
      <c r="B37" s="4" t="s">
        <v>73</v>
      </c>
    </row>
    <row r="38" spans="1:2" x14ac:dyDescent="0.25">
      <c r="B38" s="4" t="s">
        <v>72</v>
      </c>
    </row>
  </sheetData>
  <phoneticPr fontId="2" type="noConversion"/>
  <pageMargins left="0.78740157480314965" right="0.78740157480314965" top="0.98425196850393704" bottom="0.98425196850393704" header="0.51181102362204722" footer="0.51181102362204722"/>
  <pageSetup paperSize="9" orientation="portrait" r:id="rId1"/>
  <headerFooter>
    <oddHeader>&amp;L&amp;"Calibri,Fett"&amp;14Musterjahresrechnung HRM2; Stand 07.12.2021&amp;R&amp;"Calibri,Standard"&amp;11&amp;UAnhang 6</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9"/>
  <sheetViews>
    <sheetView topLeftCell="A4" workbookViewId="0">
      <selection activeCell="Q37" sqref="Q37:Q38"/>
    </sheetView>
  </sheetViews>
  <sheetFormatPr baseColWidth="10" defaultColWidth="11.42578125" defaultRowHeight="12.75" x14ac:dyDescent="0.2"/>
  <cols>
    <col min="1" max="1" width="5.28515625" style="11" customWidth="1"/>
    <col min="2" max="2" width="79.28515625" style="11" customWidth="1"/>
    <col min="3" max="16384" width="11.42578125" style="11"/>
  </cols>
  <sheetData>
    <row r="1" spans="1:1" ht="18.75" x14ac:dyDescent="0.3">
      <c r="A1" s="15" t="s">
        <v>74</v>
      </c>
    </row>
    <row r="4" spans="1:1" x14ac:dyDescent="0.2">
      <c r="A4" s="1"/>
    </row>
    <row r="12" spans="1:1" x14ac:dyDescent="0.2">
      <c r="A12" s="1"/>
    </row>
    <row r="21" spans="1:1" x14ac:dyDescent="0.2">
      <c r="A21" s="14"/>
    </row>
    <row r="29" spans="1:1" x14ac:dyDescent="0.2">
      <c r="A29" s="1"/>
    </row>
  </sheetData>
  <phoneticPr fontId="2" type="noConversion"/>
  <pageMargins left="0.78740157480314965" right="0.78740157480314965" top="0.98425196850393704" bottom="0.98425196850393704" header="0.51181102362204722" footer="0.5118110236220472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dimension ref="A1:G222"/>
  <sheetViews>
    <sheetView workbookViewId="0">
      <pane xSplit="2" ySplit="2" topLeftCell="C3" activePane="bottomRight" state="frozen"/>
      <selection activeCell="Q37" sqref="Q37:Q38"/>
      <selection pane="topRight" activeCell="Q37" sqref="Q37:Q38"/>
      <selection pane="bottomLeft" activeCell="Q37" sqref="Q37:Q38"/>
      <selection pane="bottomRight" activeCell="Q37" sqref="Q37:Q38"/>
    </sheetView>
  </sheetViews>
  <sheetFormatPr baseColWidth="10" defaultColWidth="11.42578125" defaultRowHeight="15" x14ac:dyDescent="0.25"/>
  <cols>
    <col min="1" max="1" width="4.5703125" style="11" bestFit="1" customWidth="1"/>
    <col min="2" max="2" width="44" style="11" customWidth="1"/>
    <col min="3" max="3" width="12" style="4" bestFit="1" customWidth="1"/>
    <col min="4" max="5" width="12" style="4" customWidth="1"/>
    <col min="6" max="7" width="11.42578125" style="4"/>
    <col min="8" max="16384" width="11.42578125" style="11"/>
  </cols>
  <sheetData>
    <row r="1" spans="1:6" ht="15.75" x14ac:dyDescent="0.25">
      <c r="A1" s="13"/>
      <c r="C1" s="7" t="s">
        <v>37</v>
      </c>
      <c r="D1" s="7"/>
      <c r="E1" s="7" t="s">
        <v>4</v>
      </c>
      <c r="F1" s="7" t="s">
        <v>75</v>
      </c>
    </row>
    <row r="2" spans="1:6" x14ac:dyDescent="0.25">
      <c r="C2" s="7" t="s">
        <v>76</v>
      </c>
      <c r="D2" s="7"/>
      <c r="E2" s="7" t="s">
        <v>76</v>
      </c>
      <c r="F2" s="7" t="s">
        <v>76</v>
      </c>
    </row>
    <row r="3" spans="1:6" ht="15.75" x14ac:dyDescent="0.25">
      <c r="A3" s="13" t="s">
        <v>77</v>
      </c>
      <c r="B3" s="16"/>
    </row>
    <row r="4" spans="1:6" x14ac:dyDescent="0.25">
      <c r="A4" s="16"/>
      <c r="B4" s="16"/>
    </row>
    <row r="5" spans="1:6" s="4" customFormat="1" x14ac:dyDescent="0.25">
      <c r="A5" s="19">
        <v>1</v>
      </c>
      <c r="B5" s="19" t="s">
        <v>78</v>
      </c>
      <c r="C5" s="20">
        <f>+C6+C15</f>
        <v>55</v>
      </c>
      <c r="D5" s="20"/>
      <c r="E5" s="20">
        <f>+E6+E15</f>
        <v>18</v>
      </c>
      <c r="F5" s="20">
        <f>+F6+F15</f>
        <v>0</v>
      </c>
    </row>
    <row r="6" spans="1:6" s="4" customFormat="1" x14ac:dyDescent="0.25">
      <c r="A6" s="19">
        <v>10</v>
      </c>
      <c r="B6" s="19" t="s">
        <v>79</v>
      </c>
      <c r="C6" s="20">
        <f>SUM(C7:C14)</f>
        <v>21</v>
      </c>
      <c r="D6" s="20"/>
      <c r="E6" s="20">
        <f>SUM(E7:E14)</f>
        <v>13</v>
      </c>
      <c r="F6" s="20">
        <f>SUM(F7:F14)</f>
        <v>0</v>
      </c>
    </row>
    <row r="7" spans="1:6" s="4" customFormat="1" x14ac:dyDescent="0.25">
      <c r="A7" s="21">
        <v>100</v>
      </c>
      <c r="B7" s="21" t="s">
        <v>80</v>
      </c>
      <c r="C7" s="22">
        <v>2</v>
      </c>
      <c r="D7" s="22"/>
      <c r="E7" s="22">
        <v>1</v>
      </c>
      <c r="F7" s="22">
        <v>0</v>
      </c>
    </row>
    <row r="8" spans="1:6" s="4" customFormat="1" x14ac:dyDescent="0.25">
      <c r="A8" s="21">
        <v>101</v>
      </c>
      <c r="B8" s="21" t="s">
        <v>81</v>
      </c>
      <c r="C8" s="22">
        <v>2</v>
      </c>
      <c r="D8" s="22"/>
      <c r="E8" s="22">
        <v>6</v>
      </c>
      <c r="F8" s="22">
        <v>0</v>
      </c>
    </row>
    <row r="9" spans="1:6" s="4" customFormat="1" x14ac:dyDescent="0.25">
      <c r="A9" s="21">
        <v>102</v>
      </c>
      <c r="B9" s="21" t="s">
        <v>82</v>
      </c>
      <c r="C9" s="22">
        <v>2</v>
      </c>
      <c r="D9" s="22"/>
      <c r="E9" s="22">
        <v>1</v>
      </c>
      <c r="F9" s="22">
        <v>0</v>
      </c>
    </row>
    <row r="10" spans="1:6" s="4" customFormat="1" x14ac:dyDescent="0.25">
      <c r="A10" s="21">
        <v>104</v>
      </c>
      <c r="B10" s="21" t="s">
        <v>83</v>
      </c>
      <c r="C10" s="22">
        <v>2</v>
      </c>
      <c r="D10" s="22"/>
      <c r="E10" s="22">
        <v>1</v>
      </c>
      <c r="F10" s="22">
        <v>0</v>
      </c>
    </row>
    <row r="11" spans="1:6" s="4" customFormat="1" x14ac:dyDescent="0.25">
      <c r="A11" s="21">
        <v>106</v>
      </c>
      <c r="B11" s="21" t="s">
        <v>84</v>
      </c>
      <c r="C11" s="22">
        <v>3</v>
      </c>
      <c r="D11" s="22"/>
      <c r="E11" s="22">
        <v>0</v>
      </c>
      <c r="F11" s="22">
        <v>0</v>
      </c>
    </row>
    <row r="12" spans="1:6" s="4" customFormat="1" x14ac:dyDescent="0.25">
      <c r="A12" s="21">
        <v>107</v>
      </c>
      <c r="B12" s="21" t="s">
        <v>85</v>
      </c>
      <c r="C12" s="22">
        <v>7</v>
      </c>
      <c r="D12" s="22"/>
      <c r="E12" s="22">
        <v>2</v>
      </c>
      <c r="F12" s="22">
        <v>0</v>
      </c>
    </row>
    <row r="13" spans="1:6" s="4" customFormat="1" x14ac:dyDescent="0.25">
      <c r="A13" s="21">
        <v>108</v>
      </c>
      <c r="B13" s="21" t="s">
        <v>86</v>
      </c>
      <c r="C13" s="22">
        <v>2</v>
      </c>
      <c r="D13" s="22"/>
      <c r="E13" s="22">
        <v>1</v>
      </c>
      <c r="F13" s="22">
        <v>0</v>
      </c>
    </row>
    <row r="14" spans="1:6" s="4" customFormat="1" ht="27.75" customHeight="1" x14ac:dyDescent="0.25">
      <c r="A14" s="21">
        <v>109</v>
      </c>
      <c r="B14" s="23" t="s">
        <v>87</v>
      </c>
      <c r="C14" s="22">
        <v>1</v>
      </c>
      <c r="D14" s="22"/>
      <c r="E14" s="22">
        <v>1</v>
      </c>
      <c r="F14" s="22"/>
    </row>
    <row r="15" spans="1:6" s="4" customFormat="1" x14ac:dyDescent="0.25">
      <c r="A15" s="19">
        <v>14</v>
      </c>
      <c r="B15" s="19" t="s">
        <v>88</v>
      </c>
      <c r="C15" s="20">
        <f>SUM(C16:C20)</f>
        <v>34</v>
      </c>
      <c r="D15" s="20"/>
      <c r="E15" s="20">
        <f>SUM(E16:E20)</f>
        <v>5</v>
      </c>
      <c r="F15" s="20">
        <f>SUM(F16:F20)</f>
        <v>0</v>
      </c>
    </row>
    <row r="16" spans="1:6" s="4" customFormat="1" x14ac:dyDescent="0.25">
      <c r="A16" s="21">
        <v>140</v>
      </c>
      <c r="B16" s="21" t="s">
        <v>89</v>
      </c>
      <c r="C16" s="22">
        <v>12</v>
      </c>
      <c r="D16" s="22"/>
      <c r="E16" s="22">
        <v>1</v>
      </c>
      <c r="F16" s="22">
        <v>0</v>
      </c>
    </row>
    <row r="17" spans="1:6" s="4" customFormat="1" x14ac:dyDescent="0.25">
      <c r="A17" s="21">
        <v>142</v>
      </c>
      <c r="B17" s="21" t="s">
        <v>90</v>
      </c>
      <c r="C17" s="22">
        <v>5</v>
      </c>
      <c r="D17" s="22"/>
      <c r="E17" s="22">
        <v>1</v>
      </c>
      <c r="F17" s="22">
        <v>0</v>
      </c>
    </row>
    <row r="18" spans="1:6" s="4" customFormat="1" x14ac:dyDescent="0.25">
      <c r="A18" s="21">
        <v>144</v>
      </c>
      <c r="B18" s="21" t="s">
        <v>91</v>
      </c>
      <c r="C18" s="22">
        <v>8</v>
      </c>
      <c r="D18" s="22"/>
      <c r="E18" s="22">
        <v>1</v>
      </c>
      <c r="F18" s="22">
        <v>0</v>
      </c>
    </row>
    <row r="19" spans="1:6" s="4" customFormat="1" x14ac:dyDescent="0.25">
      <c r="A19" s="21">
        <v>145</v>
      </c>
      <c r="B19" s="21" t="s">
        <v>92</v>
      </c>
      <c r="C19" s="22">
        <v>9</v>
      </c>
      <c r="D19" s="22"/>
      <c r="E19" s="22">
        <v>1</v>
      </c>
      <c r="F19" s="22">
        <v>0</v>
      </c>
    </row>
    <row r="20" spans="1:6" s="4" customFormat="1" x14ac:dyDescent="0.25">
      <c r="A20" s="21">
        <v>146</v>
      </c>
      <c r="B20" s="21" t="s">
        <v>93</v>
      </c>
      <c r="C20" s="22">
        <v>0</v>
      </c>
      <c r="D20" s="22"/>
      <c r="E20" s="22">
        <v>1</v>
      </c>
      <c r="F20" s="22">
        <v>0</v>
      </c>
    </row>
    <row r="21" spans="1:6" s="4" customFormat="1" x14ac:dyDescent="0.25">
      <c r="A21" s="21"/>
      <c r="B21" s="21"/>
      <c r="C21" s="22"/>
      <c r="D21" s="22"/>
      <c r="E21" s="22"/>
      <c r="F21" s="22"/>
    </row>
    <row r="22" spans="1:6" s="4" customFormat="1" x14ac:dyDescent="0.25">
      <c r="A22" s="19">
        <v>2</v>
      </c>
      <c r="B22" s="19" t="s">
        <v>94</v>
      </c>
      <c r="C22" s="20">
        <f>+C23+C31</f>
        <v>55</v>
      </c>
      <c r="D22" s="20"/>
      <c r="E22" s="20">
        <f>+E23+E31</f>
        <v>18</v>
      </c>
      <c r="F22" s="20">
        <f>+F23+F31</f>
        <v>0</v>
      </c>
    </row>
    <row r="23" spans="1:6" s="4" customFormat="1" x14ac:dyDescent="0.25">
      <c r="A23" s="19">
        <v>20</v>
      </c>
      <c r="B23" s="19" t="s">
        <v>95</v>
      </c>
      <c r="C23" s="20">
        <f>SUM(C24:C30)</f>
        <v>33</v>
      </c>
      <c r="D23" s="20"/>
      <c r="E23" s="20">
        <f>SUM(E24:E30)</f>
        <v>7</v>
      </c>
      <c r="F23" s="20">
        <f>SUM(F24:F30)</f>
        <v>0</v>
      </c>
    </row>
    <row r="24" spans="1:6" s="4" customFormat="1" x14ac:dyDescent="0.25">
      <c r="A24" s="21">
        <v>200</v>
      </c>
      <c r="B24" s="21" t="s">
        <v>96</v>
      </c>
      <c r="C24" s="22">
        <v>2</v>
      </c>
      <c r="D24" s="22"/>
      <c r="E24" s="22">
        <v>1</v>
      </c>
      <c r="F24" s="22">
        <v>0</v>
      </c>
    </row>
    <row r="25" spans="1:6" s="4" customFormat="1" x14ac:dyDescent="0.25">
      <c r="A25" s="21">
        <v>201</v>
      </c>
      <c r="B25" s="21" t="s">
        <v>97</v>
      </c>
      <c r="C25" s="22">
        <v>9</v>
      </c>
      <c r="D25" s="22"/>
      <c r="E25" s="22">
        <v>1</v>
      </c>
      <c r="F25" s="22">
        <v>0</v>
      </c>
    </row>
    <row r="26" spans="1:6" s="4" customFormat="1" x14ac:dyDescent="0.25">
      <c r="A26" s="21">
        <v>204</v>
      </c>
      <c r="B26" s="21" t="s">
        <v>98</v>
      </c>
      <c r="C26" s="22">
        <v>14</v>
      </c>
      <c r="D26" s="22"/>
      <c r="E26" s="22">
        <v>1</v>
      </c>
      <c r="F26" s="22">
        <v>0</v>
      </c>
    </row>
    <row r="27" spans="1:6" s="4" customFormat="1" x14ac:dyDescent="0.25">
      <c r="A27" s="21">
        <v>205</v>
      </c>
      <c r="B27" s="21" t="s">
        <v>99</v>
      </c>
      <c r="C27" s="22">
        <v>2</v>
      </c>
      <c r="D27" s="22"/>
      <c r="E27" s="22">
        <v>1</v>
      </c>
      <c r="F27" s="22">
        <v>0</v>
      </c>
    </row>
    <row r="28" spans="1:6" s="4" customFormat="1" x14ac:dyDescent="0.25">
      <c r="A28" s="21">
        <v>206</v>
      </c>
      <c r="B28" s="21" t="s">
        <v>100</v>
      </c>
      <c r="C28" s="22">
        <v>2</v>
      </c>
      <c r="D28" s="22"/>
      <c r="E28" s="22">
        <v>1</v>
      </c>
      <c r="F28" s="22">
        <v>0</v>
      </c>
    </row>
    <row r="29" spans="1:6" s="4" customFormat="1" x14ac:dyDescent="0.25">
      <c r="A29" s="21">
        <v>208</v>
      </c>
      <c r="B29" s="21" t="s">
        <v>101</v>
      </c>
      <c r="C29" s="22">
        <v>2</v>
      </c>
      <c r="D29" s="22"/>
      <c r="E29" s="22">
        <v>1</v>
      </c>
      <c r="F29" s="22">
        <v>0</v>
      </c>
    </row>
    <row r="30" spans="1:6" s="4" customFormat="1" ht="45" x14ac:dyDescent="0.25">
      <c r="A30" s="21">
        <v>209</v>
      </c>
      <c r="B30" s="23" t="s">
        <v>102</v>
      </c>
      <c r="C30" s="22">
        <v>2</v>
      </c>
      <c r="D30" s="22"/>
      <c r="E30" s="22">
        <v>1</v>
      </c>
      <c r="F30" s="22">
        <v>0</v>
      </c>
    </row>
    <row r="31" spans="1:6" s="4" customFormat="1" x14ac:dyDescent="0.25">
      <c r="A31" s="19">
        <v>29</v>
      </c>
      <c r="B31" s="19" t="s">
        <v>103</v>
      </c>
      <c r="C31" s="20">
        <f>SUM(C32:C37)</f>
        <v>22</v>
      </c>
      <c r="D31" s="20"/>
      <c r="E31" s="20">
        <f>SUM(E32:E37)</f>
        <v>11</v>
      </c>
      <c r="F31" s="20">
        <f>SUM(F32:F37)</f>
        <v>0</v>
      </c>
    </row>
    <row r="32" spans="1:6" s="4" customFormat="1" x14ac:dyDescent="0.25">
      <c r="A32" s="21">
        <v>290</v>
      </c>
      <c r="B32" s="23" t="s">
        <v>104</v>
      </c>
      <c r="C32" s="22">
        <v>2</v>
      </c>
      <c r="D32" s="22"/>
      <c r="E32" s="22">
        <v>1</v>
      </c>
      <c r="F32" s="22">
        <v>0</v>
      </c>
    </row>
    <row r="33" spans="1:6" s="4" customFormat="1" x14ac:dyDescent="0.25">
      <c r="A33" s="21">
        <v>291</v>
      </c>
      <c r="B33" s="21" t="s">
        <v>105</v>
      </c>
      <c r="C33" s="22">
        <v>2</v>
      </c>
      <c r="D33" s="22"/>
      <c r="E33" s="22">
        <v>1</v>
      </c>
      <c r="F33" s="22">
        <v>0</v>
      </c>
    </row>
    <row r="34" spans="1:6" s="4" customFormat="1" x14ac:dyDescent="0.25">
      <c r="A34" s="21">
        <v>293</v>
      </c>
      <c r="B34" s="21" t="s">
        <v>106</v>
      </c>
      <c r="C34" s="22">
        <v>2</v>
      </c>
      <c r="D34" s="22"/>
      <c r="E34" s="22">
        <v>1</v>
      </c>
      <c r="F34" s="22">
        <v>0</v>
      </c>
    </row>
    <row r="35" spans="1:6" s="4" customFormat="1" x14ac:dyDescent="0.25">
      <c r="A35" s="21">
        <v>296</v>
      </c>
      <c r="B35" s="21" t="s">
        <v>107</v>
      </c>
      <c r="C35" s="22">
        <v>2</v>
      </c>
      <c r="D35" s="22"/>
      <c r="E35" s="22">
        <v>1</v>
      </c>
      <c r="F35" s="22">
        <v>0</v>
      </c>
    </row>
    <row r="36" spans="1:6" s="4" customFormat="1" x14ac:dyDescent="0.25">
      <c r="A36" s="21">
        <v>298</v>
      </c>
      <c r="B36" s="21" t="s">
        <v>108</v>
      </c>
      <c r="C36" s="24">
        <v>2</v>
      </c>
      <c r="D36" s="24"/>
      <c r="E36" s="24">
        <v>1</v>
      </c>
      <c r="F36" s="24">
        <v>0</v>
      </c>
    </row>
    <row r="37" spans="1:6" s="4" customFormat="1" x14ac:dyDescent="0.25">
      <c r="A37" s="21">
        <v>299</v>
      </c>
      <c r="B37" s="21" t="s">
        <v>109</v>
      </c>
      <c r="C37" s="22">
        <v>12</v>
      </c>
      <c r="D37" s="22"/>
      <c r="E37" s="22">
        <v>6</v>
      </c>
      <c r="F37" s="22">
        <v>0</v>
      </c>
    </row>
    <row r="38" spans="1:6" s="4" customFormat="1" x14ac:dyDescent="0.25">
      <c r="A38" s="21"/>
      <c r="B38" s="25" t="s">
        <v>110</v>
      </c>
      <c r="C38" s="26">
        <f>+C5-C22</f>
        <v>0</v>
      </c>
      <c r="D38" s="26"/>
      <c r="E38" s="26">
        <f>+E5-E22</f>
        <v>0</v>
      </c>
      <c r="F38" s="26">
        <f>+F5-F22</f>
        <v>0</v>
      </c>
    </row>
    <row r="39" spans="1:6" x14ac:dyDescent="0.25">
      <c r="A39" s="17"/>
      <c r="B39" s="18"/>
      <c r="C39" s="27"/>
      <c r="D39" s="27"/>
      <c r="E39" s="27"/>
      <c r="F39" s="27"/>
    </row>
    <row r="40" spans="1:6" x14ac:dyDescent="0.25">
      <c r="A40" s="17"/>
      <c r="B40" s="18"/>
      <c r="C40" s="27"/>
      <c r="D40" s="27"/>
      <c r="E40" s="27"/>
      <c r="F40" s="27"/>
    </row>
    <row r="41" spans="1:6" x14ac:dyDescent="0.25">
      <c r="A41" s="18"/>
      <c r="B41" s="18"/>
      <c r="C41" s="22"/>
      <c r="D41" s="22"/>
      <c r="E41" s="22"/>
    </row>
    <row r="42" spans="1:6" x14ac:dyDescent="0.25">
      <c r="A42" s="18"/>
      <c r="B42" s="18"/>
      <c r="C42" s="22"/>
      <c r="D42" s="22"/>
      <c r="E42" s="22"/>
    </row>
    <row r="43" spans="1:6" x14ac:dyDescent="0.25">
      <c r="A43" s="18"/>
      <c r="B43" s="18"/>
      <c r="C43" s="22"/>
      <c r="D43" s="22"/>
      <c r="E43" s="22"/>
    </row>
    <row r="44" spans="1:6" x14ac:dyDescent="0.25">
      <c r="A44" s="18"/>
      <c r="B44" s="18"/>
      <c r="C44" s="22"/>
      <c r="D44" s="22"/>
      <c r="E44" s="22"/>
    </row>
    <row r="45" spans="1:6" x14ac:dyDescent="0.25">
      <c r="A45" s="18"/>
      <c r="B45" s="18"/>
      <c r="C45" s="22"/>
      <c r="D45" s="22"/>
      <c r="E45" s="22"/>
    </row>
    <row r="46" spans="1:6" x14ac:dyDescent="0.25">
      <c r="A46" s="18"/>
      <c r="B46" s="18"/>
      <c r="C46" s="22"/>
      <c r="D46" s="22"/>
      <c r="E46" s="22"/>
    </row>
    <row r="47" spans="1:6" x14ac:dyDescent="0.25">
      <c r="A47" s="18"/>
      <c r="B47" s="18"/>
      <c r="C47" s="22"/>
      <c r="D47" s="22"/>
      <c r="E47" s="22"/>
    </row>
    <row r="48" spans="1:6" x14ac:dyDescent="0.25">
      <c r="A48" s="18"/>
      <c r="B48" s="18"/>
      <c r="C48" s="22"/>
      <c r="D48" s="22"/>
      <c r="E48" s="22"/>
    </row>
    <row r="49" spans="1:5" x14ac:dyDescent="0.25">
      <c r="A49" s="18"/>
      <c r="B49" s="18"/>
      <c r="C49" s="22"/>
      <c r="D49" s="22"/>
      <c r="E49" s="22"/>
    </row>
    <row r="50" spans="1:5" x14ac:dyDescent="0.25">
      <c r="A50" s="18"/>
      <c r="B50" s="18"/>
      <c r="C50" s="22"/>
      <c r="D50" s="22"/>
      <c r="E50" s="22"/>
    </row>
    <row r="51" spans="1:5" x14ac:dyDescent="0.25">
      <c r="A51" s="18"/>
      <c r="B51" s="18"/>
      <c r="C51" s="22"/>
      <c r="D51" s="22"/>
      <c r="E51" s="22"/>
    </row>
    <row r="52" spans="1:5" x14ac:dyDescent="0.25">
      <c r="A52" s="18"/>
      <c r="B52" s="18"/>
      <c r="C52" s="22"/>
      <c r="D52" s="22"/>
      <c r="E52" s="22"/>
    </row>
    <row r="53" spans="1:5" x14ac:dyDescent="0.25">
      <c r="A53" s="18"/>
      <c r="B53" s="18"/>
      <c r="C53" s="22"/>
      <c r="D53" s="22"/>
      <c r="E53" s="22"/>
    </row>
    <row r="54" spans="1:5" x14ac:dyDescent="0.25">
      <c r="A54" s="18"/>
      <c r="B54" s="18"/>
      <c r="C54" s="22"/>
      <c r="D54" s="22"/>
      <c r="E54" s="22"/>
    </row>
    <row r="55" spans="1:5" x14ac:dyDescent="0.25">
      <c r="A55" s="18"/>
      <c r="B55" s="18"/>
      <c r="C55" s="22"/>
      <c r="D55" s="22"/>
      <c r="E55" s="22"/>
    </row>
    <row r="56" spans="1:5" x14ac:dyDescent="0.25">
      <c r="A56" s="18"/>
      <c r="B56" s="18"/>
      <c r="C56" s="22"/>
      <c r="D56" s="22"/>
      <c r="E56" s="22"/>
    </row>
    <row r="57" spans="1:5" x14ac:dyDescent="0.25">
      <c r="A57" s="18"/>
      <c r="B57" s="18"/>
      <c r="C57" s="22"/>
      <c r="D57" s="22"/>
      <c r="E57" s="22"/>
    </row>
    <row r="58" spans="1:5" x14ac:dyDescent="0.25">
      <c r="A58" s="18"/>
      <c r="B58" s="18"/>
      <c r="C58" s="22"/>
      <c r="D58" s="22"/>
      <c r="E58" s="22"/>
    </row>
    <row r="59" spans="1:5" x14ac:dyDescent="0.25">
      <c r="A59" s="18"/>
      <c r="B59" s="18"/>
      <c r="C59" s="22"/>
      <c r="D59" s="22"/>
      <c r="E59" s="22"/>
    </row>
    <row r="60" spans="1:5" x14ac:dyDescent="0.25">
      <c r="A60" s="18"/>
      <c r="B60" s="18"/>
      <c r="C60" s="22"/>
      <c r="D60" s="22"/>
      <c r="E60" s="22"/>
    </row>
    <row r="61" spans="1:5" x14ac:dyDescent="0.25">
      <c r="A61" s="18"/>
      <c r="B61" s="18"/>
      <c r="C61" s="22"/>
      <c r="D61" s="22"/>
      <c r="E61" s="22"/>
    </row>
    <row r="62" spans="1:5" x14ac:dyDescent="0.25">
      <c r="A62" s="18"/>
      <c r="B62" s="18"/>
      <c r="C62" s="22"/>
      <c r="D62" s="22"/>
      <c r="E62" s="22"/>
    </row>
    <row r="63" spans="1:5" x14ac:dyDescent="0.25">
      <c r="A63" s="18"/>
      <c r="B63" s="18"/>
      <c r="C63" s="22"/>
      <c r="D63" s="22"/>
      <c r="E63" s="22"/>
    </row>
    <row r="64" spans="1:5" x14ac:dyDescent="0.25">
      <c r="A64" s="18"/>
      <c r="B64" s="18"/>
      <c r="C64" s="22"/>
      <c r="D64" s="22"/>
      <c r="E64" s="22"/>
    </row>
    <row r="65" spans="1:5" x14ac:dyDescent="0.25">
      <c r="A65" s="18"/>
      <c r="B65" s="18"/>
      <c r="C65" s="22"/>
      <c r="D65" s="22"/>
      <c r="E65" s="22"/>
    </row>
    <row r="66" spans="1:5" x14ac:dyDescent="0.25">
      <c r="A66" s="18"/>
      <c r="B66" s="18"/>
      <c r="C66" s="22"/>
      <c r="D66" s="22"/>
      <c r="E66" s="22"/>
    </row>
    <row r="67" spans="1:5" x14ac:dyDescent="0.25">
      <c r="A67" s="18"/>
      <c r="B67" s="18"/>
      <c r="C67" s="22"/>
      <c r="D67" s="22"/>
      <c r="E67" s="22"/>
    </row>
    <row r="68" spans="1:5" x14ac:dyDescent="0.25">
      <c r="A68" s="18"/>
      <c r="B68" s="18"/>
      <c r="C68" s="22"/>
      <c r="D68" s="22"/>
      <c r="E68" s="22"/>
    </row>
    <row r="69" spans="1:5" x14ac:dyDescent="0.25">
      <c r="A69" s="18"/>
      <c r="B69" s="18"/>
      <c r="C69" s="22"/>
      <c r="D69" s="22"/>
      <c r="E69" s="22"/>
    </row>
    <row r="70" spans="1:5" x14ac:dyDescent="0.25">
      <c r="A70" s="18"/>
      <c r="B70" s="18"/>
      <c r="C70" s="22"/>
      <c r="D70" s="22"/>
      <c r="E70" s="22"/>
    </row>
    <row r="71" spans="1:5" x14ac:dyDescent="0.25">
      <c r="A71" s="18"/>
      <c r="B71" s="18"/>
      <c r="C71" s="22"/>
      <c r="D71" s="22"/>
      <c r="E71" s="22"/>
    </row>
    <row r="72" spans="1:5" x14ac:dyDescent="0.25">
      <c r="A72" s="18"/>
      <c r="B72" s="18"/>
      <c r="C72" s="22"/>
      <c r="D72" s="22"/>
      <c r="E72" s="22"/>
    </row>
    <row r="73" spans="1:5" x14ac:dyDescent="0.25">
      <c r="A73" s="18"/>
      <c r="B73" s="18"/>
      <c r="C73" s="22"/>
      <c r="D73" s="22"/>
      <c r="E73" s="22"/>
    </row>
    <row r="74" spans="1:5" x14ac:dyDescent="0.25">
      <c r="A74" s="18"/>
      <c r="B74" s="18"/>
      <c r="C74" s="22"/>
      <c r="D74" s="22"/>
      <c r="E74" s="22"/>
    </row>
    <row r="75" spans="1:5" x14ac:dyDescent="0.25">
      <c r="A75" s="18"/>
      <c r="B75" s="18"/>
      <c r="C75" s="22"/>
      <c r="D75" s="22"/>
      <c r="E75" s="22"/>
    </row>
    <row r="76" spans="1:5" x14ac:dyDescent="0.25">
      <c r="A76" s="18"/>
      <c r="B76" s="18"/>
      <c r="C76" s="24"/>
      <c r="D76" s="24"/>
      <c r="E76" s="24"/>
    </row>
    <row r="77" spans="1:5" x14ac:dyDescent="0.25">
      <c r="A77" s="18"/>
      <c r="B77" s="18"/>
      <c r="C77" s="24"/>
      <c r="D77" s="24"/>
      <c r="E77" s="24"/>
    </row>
    <row r="78" spans="1:5" x14ac:dyDescent="0.25">
      <c r="A78" s="18"/>
      <c r="B78" s="18"/>
      <c r="C78" s="24"/>
      <c r="D78" s="24"/>
      <c r="E78" s="24"/>
    </row>
    <row r="79" spans="1:5" x14ac:dyDescent="0.25">
      <c r="A79" s="18"/>
      <c r="B79" s="18"/>
      <c r="C79" s="24"/>
      <c r="D79" s="24"/>
      <c r="E79" s="24"/>
    </row>
    <row r="80" spans="1:5" x14ac:dyDescent="0.25">
      <c r="A80" s="18"/>
      <c r="B80" s="18"/>
      <c r="C80" s="24"/>
      <c r="D80" s="24"/>
      <c r="E80" s="24"/>
    </row>
    <row r="81" spans="1:5" x14ac:dyDescent="0.25">
      <c r="A81" s="18"/>
      <c r="B81" s="18"/>
      <c r="C81" s="24"/>
      <c r="D81" s="24"/>
      <c r="E81" s="24"/>
    </row>
    <row r="82" spans="1:5" x14ac:dyDescent="0.25">
      <c r="A82" s="18"/>
      <c r="B82" s="18"/>
      <c r="C82" s="24"/>
      <c r="D82" s="24"/>
      <c r="E82" s="24"/>
    </row>
    <row r="83" spans="1:5" x14ac:dyDescent="0.25">
      <c r="A83" s="18"/>
      <c r="B83" s="18"/>
      <c r="C83" s="24"/>
      <c r="D83" s="24"/>
      <c r="E83" s="24"/>
    </row>
    <row r="84" spans="1:5" x14ac:dyDescent="0.25">
      <c r="A84" s="18"/>
      <c r="B84" s="18"/>
      <c r="C84" s="24"/>
      <c r="D84" s="24"/>
      <c r="E84" s="24"/>
    </row>
    <row r="85" spans="1:5" x14ac:dyDescent="0.25">
      <c r="A85" s="18"/>
      <c r="B85" s="18"/>
      <c r="C85" s="24"/>
      <c r="D85" s="24"/>
      <c r="E85" s="24"/>
    </row>
    <row r="86" spans="1:5" x14ac:dyDescent="0.25">
      <c r="A86" s="18"/>
      <c r="B86" s="18"/>
      <c r="C86" s="24"/>
      <c r="D86" s="24"/>
      <c r="E86" s="24"/>
    </row>
    <row r="87" spans="1:5" x14ac:dyDescent="0.25">
      <c r="A87" s="18"/>
      <c r="B87" s="18"/>
      <c r="C87" s="24"/>
      <c r="D87" s="24"/>
      <c r="E87" s="24"/>
    </row>
    <row r="88" spans="1:5" x14ac:dyDescent="0.25">
      <c r="A88" s="18"/>
      <c r="B88" s="18"/>
      <c r="C88" s="24"/>
      <c r="D88" s="24"/>
      <c r="E88" s="24"/>
    </row>
    <row r="89" spans="1:5" x14ac:dyDescent="0.25">
      <c r="A89" s="18"/>
      <c r="B89" s="18"/>
      <c r="C89" s="24"/>
      <c r="D89" s="24"/>
      <c r="E89" s="24"/>
    </row>
    <row r="90" spans="1:5" x14ac:dyDescent="0.25">
      <c r="A90" s="18"/>
      <c r="B90" s="18"/>
      <c r="C90" s="24"/>
      <c r="D90" s="24"/>
      <c r="E90" s="24"/>
    </row>
    <row r="91" spans="1:5" x14ac:dyDescent="0.25">
      <c r="A91" s="18"/>
      <c r="B91" s="18"/>
      <c r="C91" s="24"/>
      <c r="D91" s="24"/>
      <c r="E91" s="24"/>
    </row>
    <row r="92" spans="1:5" x14ac:dyDescent="0.25">
      <c r="A92" s="18"/>
      <c r="B92" s="18"/>
      <c r="C92" s="24"/>
      <c r="D92" s="24"/>
      <c r="E92" s="24"/>
    </row>
    <row r="93" spans="1:5" x14ac:dyDescent="0.25">
      <c r="A93" s="18"/>
      <c r="B93" s="18"/>
      <c r="C93" s="24"/>
      <c r="D93" s="24"/>
      <c r="E93" s="24"/>
    </row>
    <row r="94" spans="1:5" x14ac:dyDescent="0.25">
      <c r="A94" s="18"/>
      <c r="B94" s="18"/>
      <c r="C94" s="24"/>
      <c r="D94" s="24"/>
      <c r="E94" s="24"/>
    </row>
    <row r="95" spans="1:5" x14ac:dyDescent="0.25">
      <c r="A95" s="18"/>
      <c r="B95" s="18"/>
      <c r="C95" s="24"/>
      <c r="D95" s="24"/>
      <c r="E95" s="24"/>
    </row>
    <row r="96" spans="1:5" x14ac:dyDescent="0.25">
      <c r="A96" s="18"/>
      <c r="B96" s="18"/>
      <c r="C96" s="24"/>
      <c r="D96" s="24"/>
      <c r="E96" s="24"/>
    </row>
    <row r="97" spans="1:5" x14ac:dyDescent="0.25">
      <c r="A97" s="18"/>
      <c r="B97" s="18"/>
      <c r="C97" s="24"/>
      <c r="D97" s="24"/>
      <c r="E97" s="24"/>
    </row>
    <row r="98" spans="1:5" x14ac:dyDescent="0.25">
      <c r="A98" s="18"/>
      <c r="B98" s="18"/>
      <c r="C98" s="24"/>
      <c r="D98" s="24"/>
      <c r="E98" s="24"/>
    </row>
    <row r="99" spans="1:5" x14ac:dyDescent="0.25">
      <c r="A99" s="18"/>
      <c r="B99" s="18"/>
      <c r="C99" s="24"/>
      <c r="D99" s="24"/>
      <c r="E99" s="24"/>
    </row>
    <row r="100" spans="1:5" x14ac:dyDescent="0.25">
      <c r="A100" s="18"/>
      <c r="B100" s="18"/>
      <c r="C100" s="24"/>
      <c r="D100" s="24"/>
      <c r="E100" s="24"/>
    </row>
    <row r="101" spans="1:5" x14ac:dyDescent="0.25">
      <c r="A101" s="18"/>
      <c r="B101" s="18"/>
      <c r="C101" s="24"/>
      <c r="D101" s="24"/>
      <c r="E101" s="24"/>
    </row>
    <row r="102" spans="1:5" x14ac:dyDescent="0.25">
      <c r="A102" s="18"/>
      <c r="B102" s="18"/>
      <c r="C102" s="24"/>
      <c r="D102" s="24"/>
      <c r="E102" s="24"/>
    </row>
    <row r="103" spans="1:5" x14ac:dyDescent="0.25">
      <c r="A103" s="18"/>
      <c r="B103" s="18"/>
      <c r="C103" s="24"/>
      <c r="D103" s="24"/>
      <c r="E103" s="24"/>
    </row>
    <row r="104" spans="1:5" x14ac:dyDescent="0.25">
      <c r="A104" s="18"/>
      <c r="B104" s="18"/>
      <c r="C104" s="24"/>
      <c r="D104" s="24"/>
      <c r="E104" s="24"/>
    </row>
    <row r="105" spans="1:5" x14ac:dyDescent="0.25">
      <c r="A105" s="18"/>
      <c r="B105" s="18"/>
      <c r="C105" s="24"/>
      <c r="D105" s="24"/>
      <c r="E105" s="24"/>
    </row>
    <row r="106" spans="1:5" x14ac:dyDescent="0.25">
      <c r="A106" s="18"/>
      <c r="B106" s="18"/>
      <c r="C106" s="24"/>
      <c r="D106" s="24"/>
      <c r="E106" s="24"/>
    </row>
    <row r="107" spans="1:5" x14ac:dyDescent="0.25">
      <c r="A107" s="18"/>
      <c r="B107" s="18"/>
      <c r="C107" s="24"/>
      <c r="D107" s="24"/>
      <c r="E107" s="24"/>
    </row>
    <row r="108" spans="1:5" x14ac:dyDescent="0.25">
      <c r="A108" s="18"/>
      <c r="B108" s="18"/>
      <c r="C108" s="24"/>
      <c r="D108" s="24"/>
      <c r="E108" s="24"/>
    </row>
    <row r="109" spans="1:5" x14ac:dyDescent="0.25">
      <c r="A109" s="18"/>
      <c r="B109" s="18"/>
      <c r="C109" s="24"/>
      <c r="D109" s="24"/>
      <c r="E109" s="24"/>
    </row>
    <row r="110" spans="1:5" x14ac:dyDescent="0.25">
      <c r="A110" s="18"/>
      <c r="B110" s="18"/>
      <c r="C110" s="24"/>
      <c r="D110" s="24"/>
      <c r="E110" s="24"/>
    </row>
    <row r="111" spans="1:5" x14ac:dyDescent="0.25">
      <c r="A111" s="18"/>
      <c r="B111" s="18"/>
      <c r="C111" s="24"/>
      <c r="D111" s="24"/>
      <c r="E111" s="24"/>
    </row>
    <row r="112" spans="1:5" x14ac:dyDescent="0.25">
      <c r="A112" s="18"/>
      <c r="B112" s="18"/>
      <c r="C112" s="24"/>
      <c r="D112" s="24"/>
      <c r="E112" s="24"/>
    </row>
    <row r="113" spans="1:5" x14ac:dyDescent="0.25">
      <c r="A113" s="18"/>
      <c r="B113" s="18"/>
      <c r="C113" s="24"/>
      <c r="D113" s="24"/>
      <c r="E113" s="24"/>
    </row>
    <row r="114" spans="1:5" x14ac:dyDescent="0.25">
      <c r="A114" s="18"/>
      <c r="B114" s="18"/>
      <c r="C114" s="24"/>
      <c r="D114" s="24"/>
      <c r="E114" s="24"/>
    </row>
    <row r="115" spans="1:5" x14ac:dyDescent="0.25">
      <c r="A115" s="18"/>
      <c r="B115" s="18"/>
      <c r="C115" s="24"/>
      <c r="D115" s="24"/>
      <c r="E115" s="24"/>
    </row>
    <row r="116" spans="1:5" x14ac:dyDescent="0.25">
      <c r="A116" s="18"/>
      <c r="B116" s="18"/>
      <c r="C116" s="24"/>
      <c r="D116" s="24"/>
      <c r="E116" s="24"/>
    </row>
    <row r="117" spans="1:5" x14ac:dyDescent="0.25">
      <c r="A117" s="18"/>
      <c r="B117" s="18"/>
      <c r="C117" s="24"/>
      <c r="D117" s="24"/>
      <c r="E117" s="24"/>
    </row>
    <row r="118" spans="1:5" x14ac:dyDescent="0.25">
      <c r="A118" s="18"/>
      <c r="B118" s="18"/>
      <c r="C118" s="24"/>
      <c r="D118" s="24"/>
      <c r="E118" s="24"/>
    </row>
    <row r="119" spans="1:5" x14ac:dyDescent="0.25">
      <c r="A119" s="18"/>
      <c r="B119" s="18"/>
      <c r="C119" s="24"/>
      <c r="D119" s="24"/>
      <c r="E119" s="24"/>
    </row>
    <row r="120" spans="1:5" x14ac:dyDescent="0.25">
      <c r="A120" s="18"/>
      <c r="B120" s="18"/>
      <c r="C120" s="24"/>
      <c r="D120" s="24"/>
      <c r="E120" s="24"/>
    </row>
    <row r="121" spans="1:5" x14ac:dyDescent="0.25">
      <c r="A121" s="18"/>
      <c r="B121" s="18"/>
      <c r="C121" s="24"/>
      <c r="D121" s="24"/>
      <c r="E121" s="24"/>
    </row>
    <row r="122" spans="1:5" x14ac:dyDescent="0.25">
      <c r="A122" s="18"/>
      <c r="B122" s="18"/>
      <c r="C122" s="24"/>
      <c r="D122" s="24"/>
      <c r="E122" s="24"/>
    </row>
    <row r="123" spans="1:5" x14ac:dyDescent="0.25">
      <c r="A123" s="18"/>
      <c r="B123" s="18"/>
      <c r="C123" s="24"/>
      <c r="D123" s="24"/>
      <c r="E123" s="24"/>
    </row>
    <row r="124" spans="1:5" x14ac:dyDescent="0.25">
      <c r="A124" s="18"/>
      <c r="B124" s="18"/>
      <c r="C124" s="24"/>
      <c r="D124" s="24"/>
      <c r="E124" s="24"/>
    </row>
    <row r="125" spans="1:5" x14ac:dyDescent="0.25">
      <c r="A125" s="18"/>
      <c r="B125" s="18"/>
      <c r="C125" s="24"/>
      <c r="D125" s="24"/>
      <c r="E125" s="24"/>
    </row>
    <row r="126" spans="1:5" x14ac:dyDescent="0.25">
      <c r="A126" s="18"/>
      <c r="B126" s="18"/>
      <c r="C126" s="24"/>
      <c r="D126" s="24"/>
      <c r="E126" s="24"/>
    </row>
    <row r="127" spans="1:5" x14ac:dyDescent="0.25">
      <c r="A127" s="18"/>
      <c r="B127" s="18"/>
      <c r="C127" s="24"/>
      <c r="D127" s="24"/>
      <c r="E127" s="24"/>
    </row>
    <row r="128" spans="1:5" x14ac:dyDescent="0.25">
      <c r="A128" s="18"/>
      <c r="B128" s="18"/>
      <c r="C128" s="24"/>
      <c r="D128" s="24"/>
      <c r="E128" s="24"/>
    </row>
    <row r="129" spans="1:5" x14ac:dyDescent="0.25">
      <c r="A129" s="18"/>
      <c r="B129" s="18"/>
      <c r="C129" s="24"/>
      <c r="D129" s="24"/>
      <c r="E129" s="24"/>
    </row>
    <row r="130" spans="1:5" x14ac:dyDescent="0.25">
      <c r="A130" s="18"/>
      <c r="B130" s="18"/>
      <c r="C130" s="24"/>
      <c r="D130" s="24"/>
      <c r="E130" s="24"/>
    </row>
    <row r="131" spans="1:5" x14ac:dyDescent="0.25">
      <c r="A131" s="18"/>
      <c r="B131" s="18"/>
      <c r="C131" s="24"/>
      <c r="D131" s="24"/>
      <c r="E131" s="24"/>
    </row>
    <row r="132" spans="1:5" x14ac:dyDescent="0.25">
      <c r="A132" s="18"/>
      <c r="B132" s="18"/>
      <c r="C132" s="24"/>
      <c r="D132" s="24"/>
      <c r="E132" s="24"/>
    </row>
    <row r="133" spans="1:5" x14ac:dyDescent="0.25">
      <c r="A133" s="18"/>
      <c r="B133" s="18"/>
      <c r="C133" s="24"/>
      <c r="D133" s="24"/>
      <c r="E133" s="24"/>
    </row>
    <row r="134" spans="1:5" x14ac:dyDescent="0.25">
      <c r="A134" s="18"/>
      <c r="B134" s="18"/>
      <c r="C134" s="24"/>
      <c r="D134" s="24"/>
      <c r="E134" s="24"/>
    </row>
    <row r="135" spans="1:5" x14ac:dyDescent="0.25">
      <c r="A135" s="18"/>
      <c r="B135" s="18"/>
      <c r="C135" s="24"/>
      <c r="D135" s="24"/>
      <c r="E135" s="24"/>
    </row>
    <row r="136" spans="1:5" x14ac:dyDescent="0.25">
      <c r="A136" s="18"/>
      <c r="B136" s="18"/>
      <c r="C136" s="24"/>
      <c r="D136" s="24"/>
      <c r="E136" s="24"/>
    </row>
    <row r="137" spans="1:5" x14ac:dyDescent="0.25">
      <c r="A137" s="18"/>
      <c r="B137" s="18"/>
      <c r="C137" s="24"/>
      <c r="D137" s="24"/>
      <c r="E137" s="24"/>
    </row>
    <row r="138" spans="1:5" x14ac:dyDescent="0.25">
      <c r="A138" s="18"/>
      <c r="B138" s="18"/>
      <c r="C138" s="24"/>
      <c r="D138" s="24"/>
      <c r="E138" s="24"/>
    </row>
    <row r="139" spans="1:5" x14ac:dyDescent="0.25">
      <c r="A139" s="18"/>
      <c r="B139" s="18"/>
      <c r="C139" s="24"/>
      <c r="D139" s="24"/>
      <c r="E139" s="24"/>
    </row>
    <row r="140" spans="1:5" x14ac:dyDescent="0.25">
      <c r="A140" s="18"/>
      <c r="B140" s="18"/>
      <c r="C140" s="24"/>
      <c r="D140" s="24"/>
      <c r="E140" s="24"/>
    </row>
    <row r="141" spans="1:5" x14ac:dyDescent="0.25">
      <c r="A141" s="18"/>
      <c r="B141" s="18"/>
      <c r="C141" s="24"/>
      <c r="D141" s="24"/>
      <c r="E141" s="24"/>
    </row>
    <row r="142" spans="1:5" x14ac:dyDescent="0.25">
      <c r="A142" s="18"/>
      <c r="B142" s="18"/>
      <c r="C142" s="24"/>
      <c r="D142" s="24"/>
      <c r="E142" s="24"/>
    </row>
    <row r="143" spans="1:5" x14ac:dyDescent="0.25">
      <c r="A143" s="18"/>
      <c r="B143" s="18"/>
      <c r="C143" s="24"/>
      <c r="D143" s="24"/>
      <c r="E143" s="24"/>
    </row>
    <row r="144" spans="1:5" x14ac:dyDescent="0.25">
      <c r="A144" s="18"/>
      <c r="B144" s="18"/>
      <c r="C144" s="24"/>
      <c r="D144" s="24"/>
      <c r="E144" s="24"/>
    </row>
    <row r="145" spans="1:5" x14ac:dyDescent="0.25">
      <c r="A145" s="18"/>
      <c r="B145" s="18"/>
      <c r="C145" s="24"/>
      <c r="D145" s="24"/>
      <c r="E145" s="24"/>
    </row>
    <row r="146" spans="1:5" x14ac:dyDescent="0.25">
      <c r="A146" s="18"/>
      <c r="B146" s="18"/>
      <c r="C146" s="24"/>
      <c r="D146" s="24"/>
      <c r="E146" s="24"/>
    </row>
    <row r="147" spans="1:5" x14ac:dyDescent="0.25">
      <c r="A147" s="18"/>
      <c r="B147" s="18"/>
      <c r="C147" s="24"/>
      <c r="D147" s="24"/>
      <c r="E147" s="24"/>
    </row>
    <row r="148" spans="1:5" x14ac:dyDescent="0.25">
      <c r="A148" s="18"/>
      <c r="B148" s="18"/>
      <c r="C148" s="24"/>
      <c r="D148" s="24"/>
      <c r="E148" s="24"/>
    </row>
    <row r="149" spans="1:5" x14ac:dyDescent="0.25">
      <c r="A149" s="18"/>
      <c r="B149" s="18"/>
      <c r="C149" s="24"/>
      <c r="D149" s="24"/>
      <c r="E149" s="24"/>
    </row>
    <row r="150" spans="1:5" x14ac:dyDescent="0.25">
      <c r="A150" s="18"/>
      <c r="B150" s="18"/>
      <c r="C150" s="24"/>
      <c r="D150" s="24"/>
      <c r="E150" s="24"/>
    </row>
    <row r="151" spans="1:5" x14ac:dyDescent="0.25">
      <c r="A151" s="18"/>
      <c r="B151" s="18"/>
      <c r="C151" s="24"/>
      <c r="D151" s="24"/>
      <c r="E151" s="24"/>
    </row>
    <row r="152" spans="1:5" x14ac:dyDescent="0.25">
      <c r="A152" s="18"/>
      <c r="B152" s="18"/>
      <c r="C152" s="24"/>
      <c r="D152" s="24"/>
      <c r="E152" s="24"/>
    </row>
    <row r="153" spans="1:5" x14ac:dyDescent="0.25">
      <c r="A153" s="18"/>
      <c r="B153" s="18"/>
      <c r="C153" s="24"/>
      <c r="D153" s="24"/>
      <c r="E153" s="24"/>
    </row>
    <row r="154" spans="1:5" x14ac:dyDescent="0.25">
      <c r="A154" s="18"/>
      <c r="B154" s="18"/>
      <c r="C154" s="24"/>
      <c r="D154" s="24"/>
      <c r="E154" s="24"/>
    </row>
    <row r="155" spans="1:5" x14ac:dyDescent="0.25">
      <c r="A155" s="18"/>
      <c r="B155" s="18"/>
      <c r="C155" s="24"/>
      <c r="D155" s="24"/>
      <c r="E155" s="24"/>
    </row>
    <row r="156" spans="1:5" x14ac:dyDescent="0.25">
      <c r="A156" s="18"/>
      <c r="B156" s="18"/>
      <c r="C156" s="24"/>
      <c r="D156" s="24"/>
      <c r="E156" s="24"/>
    </row>
    <row r="157" spans="1:5" x14ac:dyDescent="0.25">
      <c r="A157" s="18"/>
      <c r="B157" s="18"/>
      <c r="C157" s="24"/>
      <c r="D157" s="24"/>
      <c r="E157" s="24"/>
    </row>
    <row r="158" spans="1:5" x14ac:dyDescent="0.25">
      <c r="A158" s="18"/>
      <c r="B158" s="18"/>
      <c r="C158" s="24"/>
      <c r="D158" s="24"/>
      <c r="E158" s="24"/>
    </row>
    <row r="159" spans="1:5" x14ac:dyDescent="0.25">
      <c r="A159" s="18"/>
      <c r="B159" s="18"/>
      <c r="C159" s="24"/>
      <c r="D159" s="24"/>
      <c r="E159" s="24"/>
    </row>
    <row r="160" spans="1:5" x14ac:dyDescent="0.25">
      <c r="A160" s="18"/>
      <c r="B160" s="18"/>
      <c r="C160" s="24"/>
      <c r="D160" s="24"/>
      <c r="E160" s="24"/>
    </row>
    <row r="161" spans="1:5" x14ac:dyDescent="0.25">
      <c r="A161" s="18"/>
      <c r="B161" s="18"/>
      <c r="C161" s="24"/>
      <c r="D161" s="24"/>
      <c r="E161" s="24"/>
    </row>
    <row r="162" spans="1:5" x14ac:dyDescent="0.25">
      <c r="A162" s="18"/>
      <c r="B162" s="18"/>
      <c r="C162" s="24"/>
      <c r="D162" s="24"/>
      <c r="E162" s="24"/>
    </row>
    <row r="163" spans="1:5" x14ac:dyDescent="0.25">
      <c r="A163" s="18"/>
      <c r="B163" s="18"/>
      <c r="C163" s="24"/>
      <c r="D163" s="24"/>
      <c r="E163" s="24"/>
    </row>
    <row r="164" spans="1:5" x14ac:dyDescent="0.25">
      <c r="A164" s="18"/>
      <c r="B164" s="18"/>
      <c r="C164" s="24"/>
      <c r="D164" s="24"/>
      <c r="E164" s="24"/>
    </row>
    <row r="165" spans="1:5" x14ac:dyDescent="0.25">
      <c r="A165" s="18"/>
      <c r="B165" s="18"/>
      <c r="C165" s="24"/>
      <c r="D165" s="24"/>
      <c r="E165" s="24"/>
    </row>
    <row r="166" spans="1:5" x14ac:dyDescent="0.25">
      <c r="A166" s="18"/>
      <c r="B166" s="18"/>
      <c r="C166" s="24"/>
      <c r="D166" s="24"/>
      <c r="E166" s="24"/>
    </row>
    <row r="167" spans="1:5" x14ac:dyDescent="0.25">
      <c r="A167" s="18"/>
      <c r="B167" s="18"/>
      <c r="C167" s="24"/>
      <c r="D167" s="24"/>
      <c r="E167" s="24"/>
    </row>
    <row r="168" spans="1:5" x14ac:dyDescent="0.25">
      <c r="A168" s="18"/>
      <c r="B168" s="18"/>
      <c r="C168" s="24"/>
      <c r="D168" s="24"/>
      <c r="E168" s="24"/>
    </row>
    <row r="169" spans="1:5" x14ac:dyDescent="0.25">
      <c r="A169" s="18"/>
      <c r="B169" s="18"/>
      <c r="C169" s="24"/>
      <c r="D169" s="24"/>
      <c r="E169" s="24"/>
    </row>
    <row r="170" spans="1:5" x14ac:dyDescent="0.25">
      <c r="A170" s="18"/>
      <c r="B170" s="18"/>
      <c r="C170" s="24"/>
      <c r="D170" s="24"/>
      <c r="E170" s="24"/>
    </row>
    <row r="171" spans="1:5" x14ac:dyDescent="0.25">
      <c r="A171" s="18"/>
      <c r="B171" s="18"/>
      <c r="C171" s="24"/>
      <c r="D171" s="24"/>
      <c r="E171" s="24"/>
    </row>
    <row r="172" spans="1:5" x14ac:dyDescent="0.25">
      <c r="A172" s="18"/>
      <c r="B172" s="18"/>
      <c r="C172" s="24"/>
      <c r="D172" s="24"/>
      <c r="E172" s="24"/>
    </row>
    <row r="173" spans="1:5" x14ac:dyDescent="0.25">
      <c r="A173" s="18"/>
      <c r="B173" s="18"/>
      <c r="C173" s="24"/>
      <c r="D173" s="24"/>
      <c r="E173" s="24"/>
    </row>
    <row r="174" spans="1:5" x14ac:dyDescent="0.25">
      <c r="A174" s="18"/>
      <c r="B174" s="18"/>
      <c r="C174" s="24"/>
      <c r="D174" s="24"/>
      <c r="E174" s="24"/>
    </row>
    <row r="175" spans="1:5" x14ac:dyDescent="0.25">
      <c r="A175" s="18"/>
      <c r="B175" s="18"/>
      <c r="C175" s="24"/>
      <c r="D175" s="24"/>
      <c r="E175" s="24"/>
    </row>
    <row r="176" spans="1:5" x14ac:dyDescent="0.25">
      <c r="A176" s="18"/>
      <c r="B176" s="18"/>
      <c r="C176" s="24"/>
      <c r="D176" s="24"/>
      <c r="E176" s="24"/>
    </row>
    <row r="177" spans="1:5" x14ac:dyDescent="0.25">
      <c r="A177" s="18"/>
      <c r="B177" s="18"/>
      <c r="C177" s="24"/>
      <c r="D177" s="24"/>
      <c r="E177" s="24"/>
    </row>
    <row r="178" spans="1:5" x14ac:dyDescent="0.25">
      <c r="A178" s="18"/>
      <c r="B178" s="18"/>
      <c r="C178" s="24"/>
      <c r="D178" s="24"/>
      <c r="E178" s="24"/>
    </row>
    <row r="179" spans="1:5" x14ac:dyDescent="0.25">
      <c r="A179" s="18"/>
      <c r="B179" s="18"/>
      <c r="C179" s="24"/>
      <c r="D179" s="24"/>
      <c r="E179" s="24"/>
    </row>
    <row r="180" spans="1:5" x14ac:dyDescent="0.25">
      <c r="A180" s="18"/>
      <c r="B180" s="18"/>
      <c r="C180" s="24"/>
      <c r="D180" s="24"/>
      <c r="E180" s="24"/>
    </row>
    <row r="181" spans="1:5" x14ac:dyDescent="0.25">
      <c r="A181" s="18"/>
      <c r="B181" s="18"/>
      <c r="C181" s="24"/>
      <c r="D181" s="24"/>
      <c r="E181" s="24"/>
    </row>
    <row r="182" spans="1:5" x14ac:dyDescent="0.25">
      <c r="A182" s="18"/>
      <c r="B182" s="18"/>
      <c r="C182" s="24"/>
      <c r="D182" s="24"/>
      <c r="E182" s="24"/>
    </row>
    <row r="183" spans="1:5" x14ac:dyDescent="0.25">
      <c r="A183" s="18"/>
      <c r="B183" s="18"/>
      <c r="C183" s="24"/>
      <c r="D183" s="24"/>
      <c r="E183" s="24"/>
    </row>
    <row r="184" spans="1:5" x14ac:dyDescent="0.25">
      <c r="A184" s="18"/>
      <c r="B184" s="18"/>
      <c r="C184" s="24"/>
      <c r="D184" s="24"/>
      <c r="E184" s="24"/>
    </row>
    <row r="185" spans="1:5" x14ac:dyDescent="0.25">
      <c r="A185" s="18"/>
      <c r="B185" s="18"/>
      <c r="C185" s="24"/>
      <c r="D185" s="24"/>
      <c r="E185" s="24"/>
    </row>
    <row r="186" spans="1:5" x14ac:dyDescent="0.25">
      <c r="A186" s="18"/>
      <c r="B186" s="18"/>
      <c r="C186" s="24"/>
      <c r="D186" s="24"/>
      <c r="E186" s="24"/>
    </row>
    <row r="187" spans="1:5" x14ac:dyDescent="0.25">
      <c r="A187" s="18"/>
      <c r="B187" s="18"/>
      <c r="C187" s="24"/>
      <c r="D187" s="24"/>
      <c r="E187" s="24"/>
    </row>
    <row r="188" spans="1:5" x14ac:dyDescent="0.25">
      <c r="A188" s="18"/>
      <c r="B188" s="18"/>
      <c r="C188" s="24"/>
      <c r="D188" s="24"/>
      <c r="E188" s="24"/>
    </row>
    <row r="189" spans="1:5" x14ac:dyDescent="0.25">
      <c r="A189" s="18"/>
      <c r="B189" s="18"/>
      <c r="C189" s="24"/>
      <c r="D189" s="24"/>
      <c r="E189" s="24"/>
    </row>
    <row r="190" spans="1:5" x14ac:dyDescent="0.25">
      <c r="A190" s="18"/>
      <c r="B190" s="18"/>
      <c r="C190" s="24"/>
      <c r="D190" s="24"/>
      <c r="E190" s="24"/>
    </row>
    <row r="191" spans="1:5" x14ac:dyDescent="0.25">
      <c r="A191" s="18"/>
      <c r="B191" s="18"/>
      <c r="C191" s="24"/>
      <c r="D191" s="24"/>
      <c r="E191" s="24"/>
    </row>
    <row r="192" spans="1:5" x14ac:dyDescent="0.25">
      <c r="A192" s="18"/>
      <c r="B192" s="18"/>
      <c r="C192" s="24"/>
      <c r="D192" s="24"/>
      <c r="E192" s="24"/>
    </row>
    <row r="193" spans="1:5" x14ac:dyDescent="0.25">
      <c r="A193" s="18"/>
      <c r="B193" s="18"/>
      <c r="C193" s="24"/>
      <c r="D193" s="24"/>
      <c r="E193" s="24"/>
    </row>
    <row r="194" spans="1:5" x14ac:dyDescent="0.25">
      <c r="A194" s="18"/>
      <c r="B194" s="18"/>
      <c r="C194" s="24"/>
      <c r="D194" s="24"/>
      <c r="E194" s="24"/>
    </row>
    <row r="195" spans="1:5" x14ac:dyDescent="0.25">
      <c r="A195" s="18"/>
      <c r="B195" s="18"/>
      <c r="C195" s="24"/>
      <c r="D195" s="24"/>
      <c r="E195" s="24"/>
    </row>
    <row r="196" spans="1:5" x14ac:dyDescent="0.25">
      <c r="A196" s="18"/>
      <c r="B196" s="18"/>
      <c r="C196" s="24"/>
      <c r="D196" s="24"/>
      <c r="E196" s="24"/>
    </row>
    <row r="197" spans="1:5" x14ac:dyDescent="0.25">
      <c r="A197" s="18"/>
      <c r="B197" s="18"/>
      <c r="C197" s="24"/>
      <c r="D197" s="24"/>
      <c r="E197" s="24"/>
    </row>
    <row r="198" spans="1:5" x14ac:dyDescent="0.25">
      <c r="A198" s="18"/>
      <c r="B198" s="18"/>
      <c r="C198" s="24"/>
      <c r="D198" s="24"/>
      <c r="E198" s="24"/>
    </row>
    <row r="199" spans="1:5" x14ac:dyDescent="0.25">
      <c r="A199" s="18"/>
      <c r="B199" s="18"/>
      <c r="C199" s="24"/>
      <c r="D199" s="24"/>
      <c r="E199" s="24"/>
    </row>
    <row r="200" spans="1:5" x14ac:dyDescent="0.25">
      <c r="A200" s="18"/>
      <c r="B200" s="18"/>
      <c r="C200" s="24"/>
      <c r="D200" s="24"/>
      <c r="E200" s="24"/>
    </row>
    <row r="201" spans="1:5" x14ac:dyDescent="0.25">
      <c r="A201" s="18"/>
      <c r="B201" s="18"/>
      <c r="C201" s="24"/>
      <c r="D201" s="24"/>
      <c r="E201" s="24"/>
    </row>
    <row r="202" spans="1:5" x14ac:dyDescent="0.25">
      <c r="A202" s="18"/>
      <c r="B202" s="18"/>
      <c r="C202" s="24"/>
      <c r="D202" s="24"/>
      <c r="E202" s="24"/>
    </row>
    <row r="203" spans="1:5" x14ac:dyDescent="0.25">
      <c r="A203" s="18"/>
      <c r="B203" s="18"/>
      <c r="C203" s="24"/>
      <c r="D203" s="24"/>
      <c r="E203" s="24"/>
    </row>
    <row r="204" spans="1:5" x14ac:dyDescent="0.25">
      <c r="A204" s="18"/>
      <c r="B204" s="18"/>
      <c r="C204" s="24"/>
      <c r="D204" s="24"/>
      <c r="E204" s="24"/>
    </row>
    <row r="205" spans="1:5" x14ac:dyDescent="0.25">
      <c r="A205" s="18"/>
      <c r="B205" s="18"/>
      <c r="C205" s="24"/>
      <c r="D205" s="24"/>
      <c r="E205" s="24"/>
    </row>
    <row r="206" spans="1:5" x14ac:dyDescent="0.25">
      <c r="A206" s="18"/>
      <c r="B206" s="18"/>
      <c r="C206" s="24"/>
      <c r="D206" s="24"/>
      <c r="E206" s="24"/>
    </row>
    <row r="207" spans="1:5" x14ac:dyDescent="0.25">
      <c r="A207" s="18"/>
      <c r="B207" s="18"/>
      <c r="C207" s="24"/>
      <c r="D207" s="24"/>
      <c r="E207" s="24"/>
    </row>
    <row r="208" spans="1:5" x14ac:dyDescent="0.25">
      <c r="A208" s="18"/>
      <c r="B208" s="18"/>
      <c r="C208" s="24"/>
      <c r="D208" s="24"/>
      <c r="E208" s="24"/>
    </row>
    <row r="209" spans="1:5" x14ac:dyDescent="0.25">
      <c r="A209" s="18"/>
      <c r="B209" s="18"/>
      <c r="C209" s="24"/>
      <c r="D209" s="24"/>
      <c r="E209" s="24"/>
    </row>
    <row r="210" spans="1:5" x14ac:dyDescent="0.25">
      <c r="A210" s="18"/>
      <c r="B210" s="18"/>
      <c r="C210" s="24"/>
      <c r="D210" s="24"/>
      <c r="E210" s="24"/>
    </row>
    <row r="211" spans="1:5" x14ac:dyDescent="0.25">
      <c r="A211" s="18"/>
      <c r="B211" s="18"/>
      <c r="C211" s="24"/>
      <c r="D211" s="24"/>
      <c r="E211" s="24"/>
    </row>
    <row r="212" spans="1:5" x14ac:dyDescent="0.25">
      <c r="A212" s="18"/>
      <c r="B212" s="18"/>
      <c r="C212" s="24"/>
      <c r="D212" s="24"/>
      <c r="E212" s="24"/>
    </row>
    <row r="213" spans="1:5" x14ac:dyDescent="0.25">
      <c r="A213" s="18"/>
      <c r="B213" s="18"/>
      <c r="C213" s="24"/>
      <c r="D213" s="24"/>
      <c r="E213" s="24"/>
    </row>
    <row r="214" spans="1:5" x14ac:dyDescent="0.25">
      <c r="A214" s="18"/>
      <c r="B214" s="18"/>
      <c r="C214" s="24"/>
      <c r="D214" s="24"/>
      <c r="E214" s="24"/>
    </row>
    <row r="215" spans="1:5" x14ac:dyDescent="0.25">
      <c r="A215" s="18"/>
      <c r="B215" s="18"/>
      <c r="C215" s="24"/>
      <c r="D215" s="24"/>
      <c r="E215" s="24"/>
    </row>
    <row r="216" spans="1:5" x14ac:dyDescent="0.25">
      <c r="A216" s="18"/>
      <c r="B216" s="18"/>
      <c r="C216" s="24"/>
      <c r="D216" s="24"/>
      <c r="E216" s="24"/>
    </row>
    <row r="217" spans="1:5" x14ac:dyDescent="0.25">
      <c r="A217" s="18"/>
      <c r="B217" s="18"/>
      <c r="C217" s="24"/>
      <c r="D217" s="24"/>
      <c r="E217" s="24"/>
    </row>
    <row r="218" spans="1:5" x14ac:dyDescent="0.25">
      <c r="A218" s="18"/>
      <c r="B218" s="18"/>
      <c r="C218" s="24"/>
      <c r="D218" s="24"/>
      <c r="E218" s="24"/>
    </row>
    <row r="219" spans="1:5" x14ac:dyDescent="0.25">
      <c r="A219" s="18"/>
      <c r="B219" s="18"/>
      <c r="C219" s="24"/>
      <c r="D219" s="24"/>
      <c r="E219" s="24"/>
    </row>
    <row r="220" spans="1:5" x14ac:dyDescent="0.25">
      <c r="A220" s="18"/>
      <c r="B220" s="18"/>
      <c r="C220" s="24"/>
      <c r="D220" s="24"/>
      <c r="E220" s="24"/>
    </row>
    <row r="221" spans="1:5" x14ac:dyDescent="0.25">
      <c r="A221" s="18"/>
      <c r="B221" s="18"/>
      <c r="C221" s="24"/>
      <c r="D221" s="24"/>
      <c r="E221" s="24"/>
    </row>
    <row r="222" spans="1:5" x14ac:dyDescent="0.25">
      <c r="A222" s="18"/>
      <c r="B222" s="18"/>
      <c r="C222" s="24"/>
      <c r="D222" s="24"/>
      <c r="E222" s="24"/>
    </row>
  </sheetData>
  <phoneticPr fontId="2" type="noConversion"/>
  <pageMargins left="0.78740157480314965" right="0.78740157480314965" top="0.98425196850393704" bottom="0.98425196850393704" header="0.51181102362204722"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pageSetUpPr fitToPage="1"/>
  </sheetPr>
  <dimension ref="A1:E596"/>
  <sheetViews>
    <sheetView workbookViewId="0">
      <pane xSplit="2" ySplit="2" topLeftCell="C308" activePane="bottomRight" state="frozen"/>
      <selection activeCell="Q37" sqref="Q37:Q38"/>
      <selection pane="topRight" activeCell="Q37" sqref="Q37:Q38"/>
      <selection pane="bottomLeft" activeCell="Q37" sqref="Q37:Q38"/>
      <selection pane="bottomRight" activeCell="Q37" sqref="Q37:Q38"/>
    </sheetView>
  </sheetViews>
  <sheetFormatPr baseColWidth="10" defaultColWidth="11.42578125" defaultRowHeight="15" outlineLevelRow="1" x14ac:dyDescent="0.25"/>
  <cols>
    <col min="1" max="1" width="4.5703125" style="4" bestFit="1" customWidth="1"/>
    <col min="2" max="2" width="49.140625" style="4" customWidth="1"/>
    <col min="3" max="4" width="12" style="4" bestFit="1" customWidth="1"/>
    <col min="5" max="5" width="12" style="4" customWidth="1"/>
    <col min="6" max="16384" width="11.42578125" style="4"/>
  </cols>
  <sheetData>
    <row r="1" spans="1:5" x14ac:dyDescent="0.25">
      <c r="A1" s="24"/>
      <c r="C1" s="7" t="s">
        <v>37</v>
      </c>
      <c r="D1" s="7" t="s">
        <v>111</v>
      </c>
      <c r="E1" s="7" t="s">
        <v>4</v>
      </c>
    </row>
    <row r="2" spans="1:5" x14ac:dyDescent="0.25">
      <c r="A2" s="24"/>
      <c r="C2" s="7" t="s">
        <v>76</v>
      </c>
      <c r="D2" s="7" t="s">
        <v>76</v>
      </c>
      <c r="E2" s="7" t="s">
        <v>76</v>
      </c>
    </row>
    <row r="3" spans="1:5" x14ac:dyDescent="0.25">
      <c r="A3" s="24"/>
      <c r="C3" s="7"/>
      <c r="D3" s="7"/>
      <c r="E3" s="7"/>
    </row>
    <row r="4" spans="1:5" s="33" customFormat="1" ht="15.75" x14ac:dyDescent="0.25">
      <c r="A4" s="28" t="s">
        <v>112</v>
      </c>
      <c r="B4" s="28"/>
    </row>
    <row r="5" spans="1:5" x14ac:dyDescent="0.25">
      <c r="A5" s="24"/>
      <c r="B5" s="24"/>
      <c r="C5" s="7"/>
      <c r="D5" s="7"/>
      <c r="E5" s="7"/>
    </row>
    <row r="6" spans="1:5" x14ac:dyDescent="0.25">
      <c r="A6" s="24"/>
      <c r="B6" s="30" t="s">
        <v>113</v>
      </c>
      <c r="C6" s="20">
        <f>SUM(C7:C12)</f>
        <v>63</v>
      </c>
      <c r="D6" s="20">
        <f>SUM(D7:D12)</f>
        <v>32</v>
      </c>
      <c r="E6" s="20">
        <f>SUM(E7:E12)</f>
        <v>63</v>
      </c>
    </row>
    <row r="7" spans="1:5" x14ac:dyDescent="0.25">
      <c r="A7" s="24">
        <f>+A40</f>
        <v>30</v>
      </c>
      <c r="B7" s="24" t="str">
        <f>+B40</f>
        <v>Personalaufwand</v>
      </c>
      <c r="C7" s="22">
        <f>+C40</f>
        <v>16</v>
      </c>
      <c r="D7" s="22">
        <f>+D40</f>
        <v>8</v>
      </c>
      <c r="E7" s="22">
        <f>+E40</f>
        <v>16</v>
      </c>
    </row>
    <row r="8" spans="1:5" x14ac:dyDescent="0.25">
      <c r="A8" s="24">
        <f>+A49</f>
        <v>31</v>
      </c>
      <c r="B8" s="24" t="str">
        <f>+B49</f>
        <v>Sach- und übriger Betriebsaufwand</v>
      </c>
      <c r="C8" s="22">
        <f>+C49</f>
        <v>20</v>
      </c>
      <c r="D8" s="22">
        <f>+D49</f>
        <v>10</v>
      </c>
      <c r="E8" s="22">
        <f>+E49</f>
        <v>20</v>
      </c>
    </row>
    <row r="9" spans="1:5" x14ac:dyDescent="0.25">
      <c r="A9" s="24">
        <f>+A60</f>
        <v>33</v>
      </c>
      <c r="B9" s="24" t="str">
        <f>+B60</f>
        <v>Abschreibungen Verwaltungsvermögen</v>
      </c>
      <c r="C9" s="22">
        <f>+C60</f>
        <v>4</v>
      </c>
      <c r="D9" s="22">
        <f>+D60</f>
        <v>3</v>
      </c>
      <c r="E9" s="22">
        <f>+E60</f>
        <v>4</v>
      </c>
    </row>
    <row r="10" spans="1:5" x14ac:dyDescent="0.25">
      <c r="A10" s="24">
        <f>+A71</f>
        <v>35</v>
      </c>
      <c r="B10" s="24" t="str">
        <f>+B71</f>
        <v>Einlagen in Fonds und Spezialfinanzierungen</v>
      </c>
      <c r="C10" s="22">
        <f>+C71</f>
        <v>9</v>
      </c>
      <c r="D10" s="22">
        <f>+D71</f>
        <v>2</v>
      </c>
      <c r="E10" s="22">
        <f>+E71</f>
        <v>9</v>
      </c>
    </row>
    <row r="11" spans="1:5" x14ac:dyDescent="0.25">
      <c r="A11" s="24">
        <f>+A74</f>
        <v>36</v>
      </c>
      <c r="B11" s="24" t="str">
        <f>+B74</f>
        <v>Transferaufwand</v>
      </c>
      <c r="C11" s="22">
        <f>+C74</f>
        <v>12</v>
      </c>
      <c r="D11" s="22">
        <f>+D74</f>
        <v>8</v>
      </c>
      <c r="E11" s="22">
        <f>+E74</f>
        <v>12</v>
      </c>
    </row>
    <row r="12" spans="1:5" x14ac:dyDescent="0.25">
      <c r="A12" s="24">
        <f>+A83</f>
        <v>37</v>
      </c>
      <c r="B12" s="24" t="str">
        <f>+B83</f>
        <v>Durchlaufende Beiträge</v>
      </c>
      <c r="C12" s="22">
        <f>+C83</f>
        <v>2</v>
      </c>
      <c r="D12" s="22">
        <f>+D83</f>
        <v>1</v>
      </c>
      <c r="E12" s="22">
        <f>+E83</f>
        <v>2</v>
      </c>
    </row>
    <row r="13" spans="1:5" x14ac:dyDescent="0.25">
      <c r="A13" s="24"/>
      <c r="B13" s="24"/>
      <c r="C13" s="22"/>
      <c r="D13" s="22"/>
      <c r="E13" s="22"/>
    </row>
    <row r="14" spans="1:5" x14ac:dyDescent="0.25">
      <c r="A14" s="24"/>
      <c r="B14" s="30" t="s">
        <v>114</v>
      </c>
      <c r="C14" s="20">
        <f>SUM(C15:C21)</f>
        <v>56</v>
      </c>
      <c r="D14" s="20">
        <f>SUM(D15:D21)</f>
        <v>29</v>
      </c>
      <c r="E14" s="20">
        <f>SUM(E15:E21)</f>
        <v>56</v>
      </c>
    </row>
    <row r="15" spans="1:5" x14ac:dyDescent="0.25">
      <c r="A15" s="24">
        <f>+A103</f>
        <v>40</v>
      </c>
      <c r="B15" s="24" t="str">
        <f>+B103</f>
        <v>Fiskalertrag</v>
      </c>
      <c r="C15" s="22">
        <f>+C103</f>
        <v>8</v>
      </c>
      <c r="D15" s="22">
        <f>+D103</f>
        <v>4</v>
      </c>
      <c r="E15" s="22">
        <f>+E103</f>
        <v>8</v>
      </c>
    </row>
    <row r="16" spans="1:5" x14ac:dyDescent="0.25">
      <c r="A16" s="24">
        <f>+A108</f>
        <v>41</v>
      </c>
      <c r="B16" s="24" t="str">
        <f>+B108</f>
        <v>Regalien und Konzessionen</v>
      </c>
      <c r="C16" s="22">
        <f>+C108</f>
        <v>8</v>
      </c>
      <c r="D16" s="22">
        <f>+D108</f>
        <v>4</v>
      </c>
      <c r="E16" s="22">
        <f>+E108</f>
        <v>8</v>
      </c>
    </row>
    <row r="17" spans="1:5" x14ac:dyDescent="0.25">
      <c r="A17" s="24">
        <f>+A113</f>
        <v>42</v>
      </c>
      <c r="B17" s="24" t="str">
        <f>+B113</f>
        <v>Entgelte</v>
      </c>
      <c r="C17" s="22">
        <f>+C113</f>
        <v>18</v>
      </c>
      <c r="D17" s="22">
        <f>+D113</f>
        <v>9</v>
      </c>
      <c r="E17" s="22">
        <f>+E113</f>
        <v>18</v>
      </c>
    </row>
    <row r="18" spans="1:5" x14ac:dyDescent="0.25">
      <c r="A18" s="24">
        <f>+A123</f>
        <v>43</v>
      </c>
      <c r="B18" s="24" t="str">
        <f>+B123</f>
        <v>Verschiedene Erträge</v>
      </c>
      <c r="C18" s="22">
        <f>+C123</f>
        <v>8</v>
      </c>
      <c r="D18" s="22">
        <f>+D123</f>
        <v>4</v>
      </c>
      <c r="E18" s="22">
        <f>+E123</f>
        <v>8</v>
      </c>
    </row>
    <row r="19" spans="1:5" x14ac:dyDescent="0.25">
      <c r="A19" s="24">
        <f>+A139</f>
        <v>45</v>
      </c>
      <c r="B19" s="24" t="str">
        <f>+B139</f>
        <v>Entnahmen aus Fonds und Spezialfinanzierungen</v>
      </c>
      <c r="C19" s="22">
        <f>+C139</f>
        <v>2</v>
      </c>
      <c r="D19" s="22">
        <f>+D139</f>
        <v>2</v>
      </c>
      <c r="E19" s="22">
        <f>+E139</f>
        <v>2</v>
      </c>
    </row>
    <row r="20" spans="1:5" x14ac:dyDescent="0.25">
      <c r="A20" s="24">
        <f>+A142</f>
        <v>46</v>
      </c>
      <c r="B20" s="24" t="str">
        <f>+B142</f>
        <v>Transferertrag</v>
      </c>
      <c r="C20" s="22">
        <f>+C142</f>
        <v>10</v>
      </c>
      <c r="D20" s="22">
        <f>+D142</f>
        <v>5</v>
      </c>
      <c r="E20" s="22">
        <f>+E142</f>
        <v>10</v>
      </c>
    </row>
    <row r="21" spans="1:5" x14ac:dyDescent="0.25">
      <c r="A21" s="24">
        <f>+A148</f>
        <v>47</v>
      </c>
      <c r="B21" s="24" t="str">
        <f>+B148</f>
        <v>Durchlaufende Beiträge</v>
      </c>
      <c r="C21" s="22">
        <f>+C148</f>
        <v>2</v>
      </c>
      <c r="D21" s="22">
        <f>+D148</f>
        <v>1</v>
      </c>
      <c r="E21" s="22">
        <f>+E148</f>
        <v>2</v>
      </c>
    </row>
    <row r="22" spans="1:5" x14ac:dyDescent="0.25">
      <c r="A22" s="24"/>
      <c r="B22" s="24"/>
      <c r="C22" s="22"/>
      <c r="D22" s="22"/>
      <c r="E22" s="22"/>
    </row>
    <row r="23" spans="1:5" x14ac:dyDescent="0.25">
      <c r="A23" s="24"/>
      <c r="B23" s="30" t="s">
        <v>115</v>
      </c>
      <c r="C23" s="20">
        <f>+C14-C6</f>
        <v>-7</v>
      </c>
      <c r="D23" s="20">
        <f>+D14-D6</f>
        <v>-3</v>
      </c>
      <c r="E23" s="20">
        <f>+E14-E6</f>
        <v>-7</v>
      </c>
    </row>
    <row r="24" spans="1:5" x14ac:dyDescent="0.25">
      <c r="A24" s="24"/>
      <c r="B24" s="24"/>
      <c r="C24" s="22"/>
      <c r="D24" s="22"/>
      <c r="E24" s="22"/>
    </row>
    <row r="25" spans="1:5" x14ac:dyDescent="0.25">
      <c r="A25" s="24">
        <f>+A64</f>
        <v>34</v>
      </c>
      <c r="B25" s="24" t="str">
        <f>+B64</f>
        <v>Finanzaufwand</v>
      </c>
      <c r="C25" s="22">
        <f>+C64</f>
        <v>14</v>
      </c>
      <c r="D25" s="22">
        <f>+D64</f>
        <v>6</v>
      </c>
      <c r="E25" s="22">
        <f>+E64</f>
        <v>14</v>
      </c>
    </row>
    <row r="26" spans="1:5" x14ac:dyDescent="0.25">
      <c r="A26" s="24">
        <f>+A128</f>
        <v>44</v>
      </c>
      <c r="B26" s="24" t="str">
        <f>+B128</f>
        <v>Finanzertrag</v>
      </c>
      <c r="C26" s="22">
        <f>+C128</f>
        <v>22</v>
      </c>
      <c r="D26" s="22">
        <f>+D128</f>
        <v>10</v>
      </c>
      <c r="E26" s="22">
        <f>+E128</f>
        <v>22</v>
      </c>
    </row>
    <row r="27" spans="1:5" x14ac:dyDescent="0.25">
      <c r="A27" s="24"/>
      <c r="B27" s="30" t="s">
        <v>116</v>
      </c>
      <c r="C27" s="20">
        <f>+C26-C25</f>
        <v>8</v>
      </c>
      <c r="D27" s="20">
        <f>+D26-D25</f>
        <v>4</v>
      </c>
      <c r="E27" s="20">
        <f>+E26-E25</f>
        <v>8</v>
      </c>
    </row>
    <row r="28" spans="1:5" x14ac:dyDescent="0.25">
      <c r="A28" s="24"/>
      <c r="B28" s="24"/>
      <c r="C28" s="22"/>
      <c r="D28" s="22"/>
      <c r="E28" s="22"/>
    </row>
    <row r="29" spans="1:5" x14ac:dyDescent="0.25">
      <c r="A29" s="24"/>
      <c r="B29" s="30" t="s">
        <v>117</v>
      </c>
      <c r="C29" s="20">
        <f>+C23+C27</f>
        <v>1</v>
      </c>
      <c r="D29" s="20">
        <f>+D23+D27</f>
        <v>1</v>
      </c>
      <c r="E29" s="20">
        <f>+E23+E27</f>
        <v>1</v>
      </c>
    </row>
    <row r="30" spans="1:5" x14ac:dyDescent="0.25">
      <c r="A30" s="24"/>
      <c r="B30" s="24"/>
      <c r="C30" s="22"/>
      <c r="D30" s="22"/>
      <c r="E30" s="22"/>
    </row>
    <row r="31" spans="1:5" x14ac:dyDescent="0.25">
      <c r="A31" s="24">
        <f>+A85</f>
        <v>38</v>
      </c>
      <c r="B31" s="24" t="str">
        <f>+B85</f>
        <v>Ausserordentlicher Aufwand</v>
      </c>
      <c r="C31" s="22">
        <f>+C85</f>
        <v>11</v>
      </c>
      <c r="D31" s="22">
        <f>+D85</f>
        <v>6</v>
      </c>
      <c r="E31" s="22">
        <f>+E85</f>
        <v>11</v>
      </c>
    </row>
    <row r="32" spans="1:5" x14ac:dyDescent="0.25">
      <c r="A32" s="24">
        <f>+A150</f>
        <v>48</v>
      </c>
      <c r="B32" s="24" t="str">
        <f>+B150</f>
        <v>Ausserordentlicher Ertrag</v>
      </c>
      <c r="C32" s="22">
        <f>+C150</f>
        <v>16</v>
      </c>
      <c r="D32" s="22">
        <f>+D150</f>
        <v>8</v>
      </c>
      <c r="E32" s="22">
        <f>+E150</f>
        <v>16</v>
      </c>
    </row>
    <row r="33" spans="1:5" x14ac:dyDescent="0.25">
      <c r="A33" s="24"/>
      <c r="B33" s="30" t="s">
        <v>118</v>
      </c>
      <c r="C33" s="20">
        <f>+C32-C31</f>
        <v>5</v>
      </c>
      <c r="D33" s="20">
        <f>+D32-D31</f>
        <v>2</v>
      </c>
      <c r="E33" s="20">
        <f>+E32-E31</f>
        <v>5</v>
      </c>
    </row>
    <row r="34" spans="1:5" x14ac:dyDescent="0.25">
      <c r="A34" s="24"/>
      <c r="B34" s="24"/>
      <c r="C34" s="22"/>
      <c r="D34" s="22"/>
      <c r="E34" s="22"/>
    </row>
    <row r="35" spans="1:5" x14ac:dyDescent="0.25">
      <c r="A35" s="24"/>
      <c r="B35" s="30" t="s">
        <v>119</v>
      </c>
      <c r="C35" s="20">
        <f>+C29+C33</f>
        <v>6</v>
      </c>
      <c r="D35" s="20">
        <f>+D29+D33</f>
        <v>3</v>
      </c>
      <c r="E35" s="20">
        <f>+E29+E33</f>
        <v>6</v>
      </c>
    </row>
    <row r="36" spans="1:5" x14ac:dyDescent="0.25">
      <c r="A36" s="21"/>
      <c r="B36" s="21"/>
      <c r="C36" s="27"/>
      <c r="D36" s="27"/>
      <c r="E36" s="27"/>
    </row>
    <row r="37" spans="1:5" hidden="1" outlineLevel="1" x14ac:dyDescent="0.25">
      <c r="A37" s="21"/>
      <c r="B37" s="19" t="s">
        <v>120</v>
      </c>
      <c r="C37" s="31"/>
      <c r="D37" s="31"/>
      <c r="E37" s="31"/>
    </row>
    <row r="38" spans="1:5" hidden="1" outlineLevel="1" x14ac:dyDescent="0.25">
      <c r="A38" s="21"/>
      <c r="B38" s="19"/>
      <c r="C38" s="32"/>
      <c r="D38" s="32"/>
      <c r="E38" s="32"/>
    </row>
    <row r="39" spans="1:5" hidden="1" outlineLevel="1" x14ac:dyDescent="0.25">
      <c r="A39" s="19">
        <v>3</v>
      </c>
      <c r="B39" s="19" t="s">
        <v>121</v>
      </c>
      <c r="C39" s="32">
        <f>+C40+C49+C60+C64+C71+C74+C83+C85+C92</f>
        <v>104</v>
      </c>
      <c r="D39" s="32">
        <f>+D40+D49+D60+D64+D71+D74+D83+D85+D92</f>
        <v>52</v>
      </c>
      <c r="E39" s="32">
        <f>+E40+E49+E60+E64+E71+E74+E83+E85+E92</f>
        <v>104</v>
      </c>
    </row>
    <row r="40" spans="1:5" hidden="1" outlineLevel="1" x14ac:dyDescent="0.25">
      <c r="A40" s="19">
        <v>30</v>
      </c>
      <c r="B40" s="19" t="s">
        <v>122</v>
      </c>
      <c r="C40" s="32">
        <f>SUM(C41:C48)</f>
        <v>16</v>
      </c>
      <c r="D40" s="32">
        <f>SUM(D41:D48)</f>
        <v>8</v>
      </c>
      <c r="E40" s="32">
        <f>SUM(E41:E48)</f>
        <v>16</v>
      </c>
    </row>
    <row r="41" spans="1:5" hidden="1" outlineLevel="1" x14ac:dyDescent="0.25">
      <c r="A41" s="21">
        <v>300</v>
      </c>
      <c r="B41" s="21" t="s">
        <v>123</v>
      </c>
      <c r="C41" s="27">
        <v>2</v>
      </c>
      <c r="D41" s="27">
        <v>1</v>
      </c>
      <c r="E41" s="27">
        <v>2</v>
      </c>
    </row>
    <row r="42" spans="1:5" hidden="1" outlineLevel="1" x14ac:dyDescent="0.25">
      <c r="A42" s="21">
        <v>301</v>
      </c>
      <c r="B42" s="21" t="s">
        <v>124</v>
      </c>
      <c r="C42" s="27">
        <v>2</v>
      </c>
      <c r="D42" s="27">
        <v>1</v>
      </c>
      <c r="E42" s="27">
        <v>2</v>
      </c>
    </row>
    <row r="43" spans="1:5" hidden="1" outlineLevel="1" x14ac:dyDescent="0.25">
      <c r="A43" s="21">
        <v>302</v>
      </c>
      <c r="B43" s="21" t="s">
        <v>125</v>
      </c>
      <c r="C43" s="27">
        <v>2</v>
      </c>
      <c r="D43" s="27">
        <v>1</v>
      </c>
      <c r="E43" s="27">
        <v>2</v>
      </c>
    </row>
    <row r="44" spans="1:5" hidden="1" outlineLevel="1" x14ac:dyDescent="0.25">
      <c r="A44" s="21">
        <v>303</v>
      </c>
      <c r="B44" s="21" t="s">
        <v>126</v>
      </c>
      <c r="C44" s="27">
        <v>2</v>
      </c>
      <c r="D44" s="27">
        <v>1</v>
      </c>
      <c r="E44" s="27">
        <v>2</v>
      </c>
    </row>
    <row r="45" spans="1:5" hidden="1" outlineLevel="1" x14ac:dyDescent="0.25">
      <c r="A45" s="21">
        <v>304</v>
      </c>
      <c r="B45" s="21" t="s">
        <v>127</v>
      </c>
      <c r="C45" s="27">
        <v>2</v>
      </c>
      <c r="D45" s="27">
        <v>1</v>
      </c>
      <c r="E45" s="27">
        <v>2</v>
      </c>
    </row>
    <row r="46" spans="1:5" hidden="1" outlineLevel="1" x14ac:dyDescent="0.25">
      <c r="A46" s="21">
        <v>305</v>
      </c>
      <c r="B46" s="21" t="s">
        <v>128</v>
      </c>
      <c r="C46" s="27">
        <v>2</v>
      </c>
      <c r="D46" s="27">
        <v>1</v>
      </c>
      <c r="E46" s="27">
        <v>2</v>
      </c>
    </row>
    <row r="47" spans="1:5" hidden="1" outlineLevel="1" x14ac:dyDescent="0.25">
      <c r="A47" s="21">
        <v>306</v>
      </c>
      <c r="B47" s="21" t="s">
        <v>129</v>
      </c>
      <c r="C47" s="27">
        <v>2</v>
      </c>
      <c r="D47" s="27">
        <v>1</v>
      </c>
      <c r="E47" s="27">
        <v>2</v>
      </c>
    </row>
    <row r="48" spans="1:5" hidden="1" outlineLevel="1" x14ac:dyDescent="0.25">
      <c r="A48" s="21">
        <v>309</v>
      </c>
      <c r="B48" s="21" t="s">
        <v>130</v>
      </c>
      <c r="C48" s="27">
        <v>2</v>
      </c>
      <c r="D48" s="27">
        <v>1</v>
      </c>
      <c r="E48" s="27">
        <v>2</v>
      </c>
    </row>
    <row r="49" spans="1:5" hidden="1" outlineLevel="1" x14ac:dyDescent="0.25">
      <c r="A49" s="19">
        <v>31</v>
      </c>
      <c r="B49" s="19" t="s">
        <v>131</v>
      </c>
      <c r="C49" s="32">
        <f>SUM(C50:C59)</f>
        <v>20</v>
      </c>
      <c r="D49" s="32">
        <f>SUM(D50:D59)</f>
        <v>10</v>
      </c>
      <c r="E49" s="32">
        <f>SUM(E50:E59)</f>
        <v>20</v>
      </c>
    </row>
    <row r="50" spans="1:5" hidden="1" outlineLevel="1" x14ac:dyDescent="0.25">
      <c r="A50" s="21">
        <v>310</v>
      </c>
      <c r="B50" s="21" t="s">
        <v>132</v>
      </c>
      <c r="C50" s="27">
        <v>2</v>
      </c>
      <c r="D50" s="27">
        <v>1</v>
      </c>
      <c r="E50" s="27">
        <v>2</v>
      </c>
    </row>
    <row r="51" spans="1:5" hidden="1" outlineLevel="1" x14ac:dyDescent="0.25">
      <c r="A51" s="21">
        <v>311</v>
      </c>
      <c r="B51" s="21" t="s">
        <v>133</v>
      </c>
      <c r="C51" s="27">
        <v>2</v>
      </c>
      <c r="D51" s="27">
        <v>1</v>
      </c>
      <c r="E51" s="27">
        <v>2</v>
      </c>
    </row>
    <row r="52" spans="1:5" hidden="1" outlineLevel="1" x14ac:dyDescent="0.25">
      <c r="A52" s="21">
        <v>312</v>
      </c>
      <c r="B52" s="21" t="s">
        <v>134</v>
      </c>
      <c r="C52" s="27">
        <v>2</v>
      </c>
      <c r="D52" s="27">
        <v>1</v>
      </c>
      <c r="E52" s="27">
        <v>2</v>
      </c>
    </row>
    <row r="53" spans="1:5" hidden="1" outlineLevel="1" x14ac:dyDescent="0.25">
      <c r="A53" s="21">
        <v>313</v>
      </c>
      <c r="B53" s="21" t="s">
        <v>135</v>
      </c>
      <c r="C53" s="27">
        <v>2</v>
      </c>
      <c r="D53" s="27">
        <v>1</v>
      </c>
      <c r="E53" s="27">
        <v>2</v>
      </c>
    </row>
    <row r="54" spans="1:5" hidden="1" outlineLevel="1" x14ac:dyDescent="0.25">
      <c r="A54" s="21">
        <v>314</v>
      </c>
      <c r="B54" s="21" t="s">
        <v>136</v>
      </c>
      <c r="C54" s="27">
        <v>2</v>
      </c>
      <c r="D54" s="27">
        <v>1</v>
      </c>
      <c r="E54" s="27">
        <v>2</v>
      </c>
    </row>
    <row r="55" spans="1:5" hidden="1" outlineLevel="1" x14ac:dyDescent="0.25">
      <c r="A55" s="21">
        <v>315</v>
      </c>
      <c r="B55" s="21" t="s">
        <v>137</v>
      </c>
      <c r="C55" s="27">
        <v>2</v>
      </c>
      <c r="D55" s="27">
        <v>1</v>
      </c>
      <c r="E55" s="27">
        <v>2</v>
      </c>
    </row>
    <row r="56" spans="1:5" hidden="1" outlineLevel="1" x14ac:dyDescent="0.25">
      <c r="A56" s="21">
        <v>316</v>
      </c>
      <c r="B56" s="21" t="s">
        <v>138</v>
      </c>
      <c r="C56" s="27">
        <v>2</v>
      </c>
      <c r="D56" s="27">
        <v>1</v>
      </c>
      <c r="E56" s="27">
        <v>2</v>
      </c>
    </row>
    <row r="57" spans="1:5" hidden="1" outlineLevel="1" x14ac:dyDescent="0.25">
      <c r="A57" s="21">
        <v>317</v>
      </c>
      <c r="B57" s="21" t="s">
        <v>139</v>
      </c>
      <c r="C57" s="27">
        <v>2</v>
      </c>
      <c r="D57" s="27">
        <v>1</v>
      </c>
      <c r="E57" s="27">
        <v>2</v>
      </c>
    </row>
    <row r="58" spans="1:5" hidden="1" outlineLevel="1" x14ac:dyDescent="0.25">
      <c r="A58" s="21">
        <v>318</v>
      </c>
      <c r="B58" s="21" t="s">
        <v>140</v>
      </c>
      <c r="C58" s="27">
        <v>2</v>
      </c>
      <c r="D58" s="27">
        <v>1</v>
      </c>
      <c r="E58" s="27">
        <v>2</v>
      </c>
    </row>
    <row r="59" spans="1:5" hidden="1" outlineLevel="1" x14ac:dyDescent="0.25">
      <c r="A59" s="21">
        <v>319</v>
      </c>
      <c r="B59" s="21" t="s">
        <v>141</v>
      </c>
      <c r="C59" s="27">
        <v>2</v>
      </c>
      <c r="D59" s="27">
        <v>1</v>
      </c>
      <c r="E59" s="27">
        <v>2</v>
      </c>
    </row>
    <row r="60" spans="1:5" hidden="1" outlineLevel="1" x14ac:dyDescent="0.25">
      <c r="A60" s="19">
        <v>33</v>
      </c>
      <c r="B60" s="19" t="s">
        <v>142</v>
      </c>
      <c r="C60" s="32">
        <f>SUM(C61:C63)</f>
        <v>4</v>
      </c>
      <c r="D60" s="32">
        <f>SUM(D61:D63)</f>
        <v>3</v>
      </c>
      <c r="E60" s="32">
        <f>SUM(E61:E63)</f>
        <v>4</v>
      </c>
    </row>
    <row r="61" spans="1:5" hidden="1" outlineLevel="1" x14ac:dyDescent="0.25">
      <c r="A61" s="21">
        <v>330</v>
      </c>
      <c r="B61" s="21" t="s">
        <v>89</v>
      </c>
      <c r="C61" s="27">
        <v>2</v>
      </c>
      <c r="D61" s="27">
        <v>1</v>
      </c>
      <c r="E61" s="27">
        <v>2</v>
      </c>
    </row>
    <row r="62" spans="1:5" hidden="1" outlineLevel="1" x14ac:dyDescent="0.25">
      <c r="A62" s="21">
        <v>332</v>
      </c>
      <c r="B62" s="21" t="s">
        <v>143</v>
      </c>
      <c r="C62" s="27">
        <v>2</v>
      </c>
      <c r="D62" s="27">
        <v>1</v>
      </c>
      <c r="E62" s="27">
        <v>2</v>
      </c>
    </row>
    <row r="63" spans="1:5" hidden="1" outlineLevel="1" x14ac:dyDescent="0.25">
      <c r="A63" s="21">
        <v>339</v>
      </c>
      <c r="B63" s="21" t="s">
        <v>144</v>
      </c>
      <c r="C63" s="27">
        <v>0</v>
      </c>
      <c r="D63" s="27">
        <v>1</v>
      </c>
      <c r="E63" s="27">
        <v>0</v>
      </c>
    </row>
    <row r="64" spans="1:5" hidden="1" outlineLevel="1" x14ac:dyDescent="0.25">
      <c r="A64" s="19">
        <v>34</v>
      </c>
      <c r="B64" s="19" t="s">
        <v>145</v>
      </c>
      <c r="C64" s="32">
        <f>SUM(C65:C70)</f>
        <v>14</v>
      </c>
      <c r="D64" s="32">
        <f>SUM(D65:D70)</f>
        <v>6</v>
      </c>
      <c r="E64" s="32">
        <f>SUM(E65:E70)</f>
        <v>14</v>
      </c>
    </row>
    <row r="65" spans="1:5" hidden="1" outlineLevel="1" x14ac:dyDescent="0.25">
      <c r="A65" s="21">
        <v>340</v>
      </c>
      <c r="B65" s="21" t="s">
        <v>146</v>
      </c>
      <c r="C65" s="27">
        <v>4</v>
      </c>
      <c r="D65" s="27">
        <v>1</v>
      </c>
      <c r="E65" s="27">
        <v>4</v>
      </c>
    </row>
    <row r="66" spans="1:5" hidden="1" outlineLevel="1" x14ac:dyDescent="0.25">
      <c r="A66" s="21">
        <v>341</v>
      </c>
      <c r="B66" s="21" t="s">
        <v>147</v>
      </c>
      <c r="C66" s="27">
        <v>2</v>
      </c>
      <c r="D66" s="27">
        <v>1</v>
      </c>
      <c r="E66" s="27">
        <v>2</v>
      </c>
    </row>
    <row r="67" spans="1:5" hidden="1" outlineLevel="1" x14ac:dyDescent="0.25">
      <c r="A67" s="21">
        <v>342</v>
      </c>
      <c r="B67" s="21" t="s">
        <v>148</v>
      </c>
      <c r="C67" s="27">
        <v>2</v>
      </c>
      <c r="D67" s="27">
        <v>1</v>
      </c>
      <c r="E67" s="27">
        <v>2</v>
      </c>
    </row>
    <row r="68" spans="1:5" hidden="1" outlineLevel="1" x14ac:dyDescent="0.25">
      <c r="A68" s="21">
        <v>343</v>
      </c>
      <c r="B68" s="21" t="s">
        <v>149</v>
      </c>
      <c r="C68" s="27">
        <v>2</v>
      </c>
      <c r="D68" s="27">
        <v>1</v>
      </c>
      <c r="E68" s="27">
        <v>2</v>
      </c>
    </row>
    <row r="69" spans="1:5" hidden="1" outlineLevel="1" x14ac:dyDescent="0.25">
      <c r="A69" s="21">
        <v>344</v>
      </c>
      <c r="B69" s="21" t="s">
        <v>150</v>
      </c>
      <c r="C69" s="27">
        <v>2</v>
      </c>
      <c r="D69" s="27">
        <v>1</v>
      </c>
      <c r="E69" s="27">
        <v>2</v>
      </c>
    </row>
    <row r="70" spans="1:5" hidden="1" outlineLevel="1" x14ac:dyDescent="0.25">
      <c r="A70" s="21">
        <v>349</v>
      </c>
      <c r="B70" s="21" t="s">
        <v>151</v>
      </c>
      <c r="C70" s="27">
        <v>2</v>
      </c>
      <c r="D70" s="27">
        <v>1</v>
      </c>
      <c r="E70" s="27">
        <v>2</v>
      </c>
    </row>
    <row r="71" spans="1:5" hidden="1" outlineLevel="1" x14ac:dyDescent="0.25">
      <c r="A71" s="19">
        <v>35</v>
      </c>
      <c r="B71" s="19" t="s">
        <v>152</v>
      </c>
      <c r="C71" s="32">
        <f>SUM(C72:C73)</f>
        <v>9</v>
      </c>
      <c r="D71" s="32">
        <f>SUM(D72:D73)</f>
        <v>2</v>
      </c>
      <c r="E71" s="32">
        <f>SUM(E72:E73)</f>
        <v>9</v>
      </c>
    </row>
    <row r="72" spans="1:5" ht="30" hidden="1" outlineLevel="1" x14ac:dyDescent="0.25">
      <c r="A72" s="23">
        <v>350</v>
      </c>
      <c r="B72" s="23" t="s">
        <v>153</v>
      </c>
      <c r="C72" s="27">
        <v>2</v>
      </c>
      <c r="D72" s="27">
        <v>1</v>
      </c>
      <c r="E72" s="27">
        <v>2</v>
      </c>
    </row>
    <row r="73" spans="1:5" ht="30" hidden="1" outlineLevel="1" x14ac:dyDescent="0.25">
      <c r="A73" s="23">
        <v>351</v>
      </c>
      <c r="B73" s="23" t="s">
        <v>154</v>
      </c>
      <c r="C73" s="27">
        <v>7</v>
      </c>
      <c r="D73" s="27">
        <v>1</v>
      </c>
      <c r="E73" s="27">
        <v>7</v>
      </c>
    </row>
    <row r="74" spans="1:5" hidden="1" outlineLevel="1" x14ac:dyDescent="0.25">
      <c r="A74" s="19">
        <v>36</v>
      </c>
      <c r="B74" s="19" t="s">
        <v>155</v>
      </c>
      <c r="C74" s="32">
        <f>SUM(C75:C82)</f>
        <v>12</v>
      </c>
      <c r="D74" s="32">
        <f>SUM(D75:D82)</f>
        <v>8</v>
      </c>
      <c r="E74" s="32">
        <f>SUM(E75:E82)</f>
        <v>12</v>
      </c>
    </row>
    <row r="75" spans="1:5" hidden="1" outlineLevel="1" x14ac:dyDescent="0.25">
      <c r="A75" s="21">
        <v>360</v>
      </c>
      <c r="B75" s="21" t="s">
        <v>156</v>
      </c>
      <c r="C75" s="27">
        <v>1</v>
      </c>
      <c r="D75" s="27">
        <v>1</v>
      </c>
      <c r="E75" s="27">
        <v>1</v>
      </c>
    </row>
    <row r="76" spans="1:5" hidden="1" outlineLevel="1" x14ac:dyDescent="0.25">
      <c r="A76" s="21">
        <v>361</v>
      </c>
      <c r="B76" s="21" t="s">
        <v>157</v>
      </c>
      <c r="C76" s="27">
        <v>1</v>
      </c>
      <c r="D76" s="27">
        <v>1</v>
      </c>
      <c r="E76" s="27">
        <v>1</v>
      </c>
    </row>
    <row r="77" spans="1:5" hidden="1" outlineLevel="1" x14ac:dyDescent="0.25">
      <c r="A77" s="21">
        <v>362</v>
      </c>
      <c r="B77" s="21" t="s">
        <v>158</v>
      </c>
      <c r="C77" s="27">
        <v>1</v>
      </c>
      <c r="D77" s="27">
        <v>1</v>
      </c>
      <c r="E77" s="27">
        <v>1</v>
      </c>
    </row>
    <row r="78" spans="1:5" hidden="1" outlineLevel="1" x14ac:dyDescent="0.25">
      <c r="A78" s="21">
        <v>363</v>
      </c>
      <c r="B78" s="21" t="s">
        <v>159</v>
      </c>
      <c r="C78" s="27">
        <v>1</v>
      </c>
      <c r="D78" s="27">
        <v>1</v>
      </c>
      <c r="E78" s="27">
        <v>1</v>
      </c>
    </row>
    <row r="79" spans="1:5" hidden="1" outlineLevel="1" x14ac:dyDescent="0.25">
      <c r="A79" s="21">
        <v>364</v>
      </c>
      <c r="B79" s="21" t="s">
        <v>160</v>
      </c>
      <c r="C79" s="27">
        <v>2</v>
      </c>
      <c r="D79" s="27">
        <v>1</v>
      </c>
      <c r="E79" s="27">
        <v>2</v>
      </c>
    </row>
    <row r="80" spans="1:5" hidden="1" outlineLevel="1" x14ac:dyDescent="0.25">
      <c r="A80" s="21">
        <v>365</v>
      </c>
      <c r="B80" s="21" t="s">
        <v>161</v>
      </c>
      <c r="C80" s="27">
        <v>2</v>
      </c>
      <c r="D80" s="27">
        <v>1</v>
      </c>
      <c r="E80" s="27">
        <v>2</v>
      </c>
    </row>
    <row r="81" spans="1:5" hidden="1" outlineLevel="1" x14ac:dyDescent="0.25">
      <c r="A81" s="21">
        <v>366</v>
      </c>
      <c r="B81" s="21" t="s">
        <v>162</v>
      </c>
      <c r="C81" s="27">
        <v>2</v>
      </c>
      <c r="D81" s="27">
        <v>1</v>
      </c>
      <c r="E81" s="27">
        <v>2</v>
      </c>
    </row>
    <row r="82" spans="1:5" hidden="1" outlineLevel="1" x14ac:dyDescent="0.25">
      <c r="A82" s="21">
        <v>369</v>
      </c>
      <c r="B82" s="21" t="s">
        <v>163</v>
      </c>
      <c r="C82" s="27">
        <v>2</v>
      </c>
      <c r="D82" s="27">
        <v>1</v>
      </c>
      <c r="E82" s="27">
        <v>2</v>
      </c>
    </row>
    <row r="83" spans="1:5" hidden="1" outlineLevel="1" x14ac:dyDescent="0.25">
      <c r="A83" s="19">
        <v>37</v>
      </c>
      <c r="B83" s="19" t="s">
        <v>164</v>
      </c>
      <c r="C83" s="32">
        <f>+C84</f>
        <v>2</v>
      </c>
      <c r="D83" s="32">
        <f>+D84</f>
        <v>1</v>
      </c>
      <c r="E83" s="32">
        <f>+E84</f>
        <v>2</v>
      </c>
    </row>
    <row r="84" spans="1:5" hidden="1" outlineLevel="1" x14ac:dyDescent="0.25">
      <c r="A84" s="21">
        <v>370</v>
      </c>
      <c r="B84" s="21" t="s">
        <v>164</v>
      </c>
      <c r="C84" s="27">
        <v>2</v>
      </c>
      <c r="D84" s="27">
        <v>1</v>
      </c>
      <c r="E84" s="27">
        <v>2</v>
      </c>
    </row>
    <row r="85" spans="1:5" hidden="1" outlineLevel="1" x14ac:dyDescent="0.25">
      <c r="A85" s="19">
        <v>38</v>
      </c>
      <c r="B85" s="19" t="s">
        <v>165</v>
      </c>
      <c r="C85" s="32">
        <f>SUM(C86:C91)</f>
        <v>11</v>
      </c>
      <c r="D85" s="32">
        <f>SUM(D86:D91)</f>
        <v>6</v>
      </c>
      <c r="E85" s="32">
        <f>SUM(E86:E91)</f>
        <v>11</v>
      </c>
    </row>
    <row r="86" spans="1:5" hidden="1" outlineLevel="1" x14ac:dyDescent="0.25">
      <c r="A86" s="21">
        <v>380</v>
      </c>
      <c r="B86" s="21" t="s">
        <v>166</v>
      </c>
      <c r="C86" s="27">
        <v>1</v>
      </c>
      <c r="D86" s="27">
        <v>1</v>
      </c>
      <c r="E86" s="27">
        <v>1</v>
      </c>
    </row>
    <row r="87" spans="1:5" hidden="1" outlineLevel="1" x14ac:dyDescent="0.25">
      <c r="A87" s="21">
        <v>381</v>
      </c>
      <c r="B87" s="21" t="s">
        <v>167</v>
      </c>
      <c r="C87" s="27">
        <v>2</v>
      </c>
      <c r="D87" s="27">
        <v>1</v>
      </c>
      <c r="E87" s="27">
        <v>2</v>
      </c>
    </row>
    <row r="88" spans="1:5" hidden="1" outlineLevel="1" x14ac:dyDescent="0.25">
      <c r="A88" s="21">
        <v>383</v>
      </c>
      <c r="B88" s="21" t="s">
        <v>168</v>
      </c>
      <c r="C88" s="27">
        <v>2</v>
      </c>
      <c r="D88" s="27">
        <v>1</v>
      </c>
      <c r="E88" s="27">
        <v>2</v>
      </c>
    </row>
    <row r="89" spans="1:5" hidden="1" outlineLevel="1" x14ac:dyDescent="0.25">
      <c r="A89" s="21">
        <v>384</v>
      </c>
      <c r="B89" s="21" t="s">
        <v>169</v>
      </c>
      <c r="C89" s="27">
        <v>2</v>
      </c>
      <c r="D89" s="27">
        <v>1</v>
      </c>
      <c r="E89" s="27">
        <v>2</v>
      </c>
    </row>
    <row r="90" spans="1:5" hidden="1" outlineLevel="1" x14ac:dyDescent="0.25">
      <c r="A90" s="21">
        <v>386</v>
      </c>
      <c r="B90" s="21" t="s">
        <v>170</v>
      </c>
      <c r="C90" s="27">
        <v>2</v>
      </c>
      <c r="D90" s="27">
        <v>1</v>
      </c>
      <c r="E90" s="27">
        <v>2</v>
      </c>
    </row>
    <row r="91" spans="1:5" hidden="1" outlineLevel="1" x14ac:dyDescent="0.25">
      <c r="A91" s="21">
        <v>389</v>
      </c>
      <c r="B91" s="21" t="s">
        <v>171</v>
      </c>
      <c r="C91" s="27">
        <v>2</v>
      </c>
      <c r="D91" s="27">
        <v>1</v>
      </c>
      <c r="E91" s="27">
        <v>2</v>
      </c>
    </row>
    <row r="92" spans="1:5" hidden="1" outlineLevel="1" x14ac:dyDescent="0.25">
      <c r="A92" s="19">
        <v>39</v>
      </c>
      <c r="B92" s="19" t="s">
        <v>172</v>
      </c>
      <c r="C92" s="32">
        <f>SUM(C93:C100)</f>
        <v>16</v>
      </c>
      <c r="D92" s="32">
        <f>SUM(D93:D100)</f>
        <v>8</v>
      </c>
      <c r="E92" s="32">
        <f>SUM(E93:E100)</f>
        <v>16</v>
      </c>
    </row>
    <row r="93" spans="1:5" hidden="1" outlineLevel="1" x14ac:dyDescent="0.25">
      <c r="A93" s="21">
        <v>390</v>
      </c>
      <c r="B93" s="21" t="s">
        <v>173</v>
      </c>
      <c r="C93" s="27">
        <v>2</v>
      </c>
      <c r="D93" s="27">
        <v>1</v>
      </c>
      <c r="E93" s="27">
        <v>2</v>
      </c>
    </row>
    <row r="94" spans="1:5" hidden="1" outlineLevel="1" x14ac:dyDescent="0.25">
      <c r="A94" s="21">
        <v>391</v>
      </c>
      <c r="B94" s="21" t="s">
        <v>174</v>
      </c>
      <c r="C94" s="27">
        <v>2</v>
      </c>
      <c r="D94" s="27">
        <v>1</v>
      </c>
      <c r="E94" s="27">
        <v>2</v>
      </c>
    </row>
    <row r="95" spans="1:5" hidden="1" outlineLevel="1" x14ac:dyDescent="0.25">
      <c r="A95" s="21">
        <v>392</v>
      </c>
      <c r="B95" s="21" t="s">
        <v>175</v>
      </c>
      <c r="C95" s="27">
        <v>2</v>
      </c>
      <c r="D95" s="27">
        <v>1</v>
      </c>
      <c r="E95" s="27">
        <v>2</v>
      </c>
    </row>
    <row r="96" spans="1:5" hidden="1" outlineLevel="1" x14ac:dyDescent="0.25">
      <c r="A96" s="21">
        <v>393</v>
      </c>
      <c r="B96" s="21" t="s">
        <v>176</v>
      </c>
      <c r="C96" s="27">
        <v>2</v>
      </c>
      <c r="D96" s="27">
        <v>1</v>
      </c>
      <c r="E96" s="27">
        <v>2</v>
      </c>
    </row>
    <row r="97" spans="1:5" hidden="1" outlineLevel="1" x14ac:dyDescent="0.25">
      <c r="A97" s="21">
        <v>394</v>
      </c>
      <c r="B97" s="21" t="s">
        <v>177</v>
      </c>
      <c r="C97" s="27">
        <v>2</v>
      </c>
      <c r="D97" s="27">
        <v>1</v>
      </c>
      <c r="E97" s="27">
        <v>2</v>
      </c>
    </row>
    <row r="98" spans="1:5" hidden="1" outlineLevel="1" x14ac:dyDescent="0.25">
      <c r="A98" s="21">
        <v>395</v>
      </c>
      <c r="B98" s="21" t="s">
        <v>178</v>
      </c>
      <c r="C98" s="27">
        <v>2</v>
      </c>
      <c r="D98" s="27">
        <v>1</v>
      </c>
      <c r="E98" s="27">
        <v>2</v>
      </c>
    </row>
    <row r="99" spans="1:5" hidden="1" outlineLevel="1" x14ac:dyDescent="0.25">
      <c r="A99" s="21">
        <v>398</v>
      </c>
      <c r="B99" s="21" t="s">
        <v>179</v>
      </c>
      <c r="C99" s="27">
        <v>2</v>
      </c>
      <c r="D99" s="27">
        <v>1</v>
      </c>
      <c r="E99" s="27">
        <v>2</v>
      </c>
    </row>
    <row r="100" spans="1:5" hidden="1" outlineLevel="1" x14ac:dyDescent="0.25">
      <c r="A100" s="21">
        <v>399</v>
      </c>
      <c r="B100" s="21" t="s">
        <v>180</v>
      </c>
      <c r="C100" s="27">
        <v>2</v>
      </c>
      <c r="D100" s="27">
        <v>1</v>
      </c>
      <c r="E100" s="27">
        <v>2</v>
      </c>
    </row>
    <row r="101" spans="1:5" hidden="1" outlineLevel="1" x14ac:dyDescent="0.25">
      <c r="A101" s="21"/>
      <c r="B101" s="21"/>
      <c r="C101" s="27"/>
      <c r="D101" s="27"/>
      <c r="E101" s="27"/>
    </row>
    <row r="102" spans="1:5" hidden="1" outlineLevel="1" x14ac:dyDescent="0.25">
      <c r="A102" s="19">
        <v>4</v>
      </c>
      <c r="B102" s="19" t="s">
        <v>181</v>
      </c>
      <c r="C102" s="32">
        <f>+C103+C108+C113+C123+C128+C139+C142+C148+C150+C157</f>
        <v>110</v>
      </c>
      <c r="D102" s="32">
        <f>+D103+D108+D113+D123+D128+D139+D142+D148+D150+D157</f>
        <v>55</v>
      </c>
      <c r="E102" s="32">
        <f>+E103+E108+E113+E123+E128+E139+E142+E148+E150+E157</f>
        <v>110</v>
      </c>
    </row>
    <row r="103" spans="1:5" hidden="1" outlineLevel="1" x14ac:dyDescent="0.25">
      <c r="A103" s="19">
        <v>40</v>
      </c>
      <c r="B103" s="19" t="s">
        <v>182</v>
      </c>
      <c r="C103" s="32">
        <f>SUM(C104:C107)</f>
        <v>8</v>
      </c>
      <c r="D103" s="32">
        <f>SUM(D104:D107)</f>
        <v>4</v>
      </c>
      <c r="E103" s="32">
        <f>SUM(E104:E107)</f>
        <v>8</v>
      </c>
    </row>
    <row r="104" spans="1:5" hidden="1" outlineLevel="1" x14ac:dyDescent="0.25">
      <c r="A104" s="21">
        <v>400</v>
      </c>
      <c r="B104" s="21" t="s">
        <v>183</v>
      </c>
      <c r="C104" s="27">
        <v>2</v>
      </c>
      <c r="D104" s="27">
        <v>1</v>
      </c>
      <c r="E104" s="27">
        <v>2</v>
      </c>
    </row>
    <row r="105" spans="1:5" hidden="1" outlineLevel="1" x14ac:dyDescent="0.25">
      <c r="A105" s="21">
        <v>401</v>
      </c>
      <c r="B105" s="21" t="s">
        <v>184</v>
      </c>
      <c r="C105" s="27">
        <v>2</v>
      </c>
      <c r="D105" s="27">
        <v>1</v>
      </c>
      <c r="E105" s="27">
        <v>2</v>
      </c>
    </row>
    <row r="106" spans="1:5" hidden="1" outlineLevel="1" x14ac:dyDescent="0.25">
      <c r="A106" s="21">
        <v>402</v>
      </c>
      <c r="B106" s="21" t="s">
        <v>185</v>
      </c>
      <c r="C106" s="27">
        <v>2</v>
      </c>
      <c r="D106" s="27">
        <v>1</v>
      </c>
      <c r="E106" s="27">
        <v>2</v>
      </c>
    </row>
    <row r="107" spans="1:5" hidden="1" outlineLevel="1" x14ac:dyDescent="0.25">
      <c r="A107" s="21">
        <v>403</v>
      </c>
      <c r="B107" s="21" t="s">
        <v>186</v>
      </c>
      <c r="C107" s="27">
        <v>2</v>
      </c>
      <c r="D107" s="27">
        <v>1</v>
      </c>
      <c r="E107" s="27">
        <v>2</v>
      </c>
    </row>
    <row r="108" spans="1:5" hidden="1" outlineLevel="1" x14ac:dyDescent="0.25">
      <c r="A108" s="19">
        <v>41</v>
      </c>
      <c r="B108" s="19" t="s">
        <v>187</v>
      </c>
      <c r="C108" s="32">
        <f>SUM(C109:C112)</f>
        <v>8</v>
      </c>
      <c r="D108" s="32">
        <f>SUM(D109:D112)</f>
        <v>4</v>
      </c>
      <c r="E108" s="32">
        <f>SUM(E109:E112)</f>
        <v>8</v>
      </c>
    </row>
    <row r="109" spans="1:5" hidden="1" outlineLevel="1" x14ac:dyDescent="0.25">
      <c r="A109" s="21">
        <v>410</v>
      </c>
      <c r="B109" s="21" t="s">
        <v>188</v>
      </c>
      <c r="C109" s="27">
        <v>2</v>
      </c>
      <c r="D109" s="27">
        <v>1</v>
      </c>
      <c r="E109" s="27">
        <v>2</v>
      </c>
    </row>
    <row r="110" spans="1:5" hidden="1" outlineLevel="1" x14ac:dyDescent="0.25">
      <c r="A110" s="21">
        <v>411</v>
      </c>
      <c r="B110" s="21" t="s">
        <v>189</v>
      </c>
      <c r="C110" s="27">
        <v>2</v>
      </c>
      <c r="D110" s="27">
        <v>1</v>
      </c>
      <c r="E110" s="27">
        <v>2</v>
      </c>
    </row>
    <row r="111" spans="1:5" hidden="1" outlineLevel="1" x14ac:dyDescent="0.25">
      <c r="A111" s="21">
        <v>412</v>
      </c>
      <c r="B111" s="21" t="s">
        <v>190</v>
      </c>
      <c r="C111" s="27">
        <v>2</v>
      </c>
      <c r="D111" s="27">
        <v>1</v>
      </c>
      <c r="E111" s="27">
        <v>2</v>
      </c>
    </row>
    <row r="112" spans="1:5" hidden="1" outlineLevel="1" x14ac:dyDescent="0.25">
      <c r="A112" s="21">
        <v>413</v>
      </c>
      <c r="B112" s="21" t="s">
        <v>191</v>
      </c>
      <c r="C112" s="27">
        <v>2</v>
      </c>
      <c r="D112" s="27">
        <v>1</v>
      </c>
      <c r="E112" s="27">
        <v>2</v>
      </c>
    </row>
    <row r="113" spans="1:5" hidden="1" outlineLevel="1" x14ac:dyDescent="0.25">
      <c r="A113" s="19">
        <v>42</v>
      </c>
      <c r="B113" s="19" t="s">
        <v>192</v>
      </c>
      <c r="C113" s="32">
        <f>SUM(C114:C122)</f>
        <v>18</v>
      </c>
      <c r="D113" s="32">
        <f>SUM(D114:D122)</f>
        <v>9</v>
      </c>
      <c r="E113" s="32">
        <f>SUM(E114:E122)</f>
        <v>18</v>
      </c>
    </row>
    <row r="114" spans="1:5" hidden="1" outlineLevel="1" x14ac:dyDescent="0.25">
      <c r="A114" s="21">
        <v>420</v>
      </c>
      <c r="B114" s="21" t="s">
        <v>193</v>
      </c>
      <c r="C114" s="27">
        <v>2</v>
      </c>
      <c r="D114" s="27">
        <v>1</v>
      </c>
      <c r="E114" s="27">
        <v>2</v>
      </c>
    </row>
    <row r="115" spans="1:5" hidden="1" outlineLevel="1" x14ac:dyDescent="0.25">
      <c r="A115" s="21">
        <v>421</v>
      </c>
      <c r="B115" s="21" t="s">
        <v>194</v>
      </c>
      <c r="C115" s="27">
        <v>2</v>
      </c>
      <c r="D115" s="27">
        <v>1</v>
      </c>
      <c r="E115" s="27">
        <v>2</v>
      </c>
    </row>
    <row r="116" spans="1:5" hidden="1" outlineLevel="1" x14ac:dyDescent="0.25">
      <c r="A116" s="21">
        <v>422</v>
      </c>
      <c r="B116" s="21" t="s">
        <v>195</v>
      </c>
      <c r="C116" s="27">
        <v>2</v>
      </c>
      <c r="D116" s="27">
        <v>1</v>
      </c>
      <c r="E116" s="27">
        <v>2</v>
      </c>
    </row>
    <row r="117" spans="1:5" hidden="1" outlineLevel="1" x14ac:dyDescent="0.25">
      <c r="A117" s="21">
        <v>423</v>
      </c>
      <c r="B117" s="21" t="s">
        <v>196</v>
      </c>
      <c r="C117" s="27">
        <v>2</v>
      </c>
      <c r="D117" s="27">
        <v>1</v>
      </c>
      <c r="E117" s="27">
        <v>2</v>
      </c>
    </row>
    <row r="118" spans="1:5" hidden="1" outlineLevel="1" x14ac:dyDescent="0.25">
      <c r="A118" s="21">
        <v>424</v>
      </c>
      <c r="B118" s="21" t="s">
        <v>197</v>
      </c>
      <c r="C118" s="27">
        <v>2</v>
      </c>
      <c r="D118" s="27">
        <v>1</v>
      </c>
      <c r="E118" s="27">
        <v>2</v>
      </c>
    </row>
    <row r="119" spans="1:5" hidden="1" outlineLevel="1" x14ac:dyDescent="0.25">
      <c r="A119" s="21">
        <v>425</v>
      </c>
      <c r="B119" s="21" t="s">
        <v>198</v>
      </c>
      <c r="C119" s="27">
        <v>2</v>
      </c>
      <c r="D119" s="27">
        <v>1</v>
      </c>
      <c r="E119" s="27">
        <v>2</v>
      </c>
    </row>
    <row r="120" spans="1:5" hidden="1" outlineLevel="1" x14ac:dyDescent="0.25">
      <c r="A120" s="21">
        <v>426</v>
      </c>
      <c r="B120" s="21" t="s">
        <v>199</v>
      </c>
      <c r="C120" s="27">
        <v>2</v>
      </c>
      <c r="D120" s="27">
        <v>1</v>
      </c>
      <c r="E120" s="27">
        <v>2</v>
      </c>
    </row>
    <row r="121" spans="1:5" hidden="1" outlineLevel="1" x14ac:dyDescent="0.25">
      <c r="A121" s="21">
        <v>427</v>
      </c>
      <c r="B121" s="21" t="s">
        <v>200</v>
      </c>
      <c r="C121" s="27">
        <v>2</v>
      </c>
      <c r="D121" s="27">
        <v>1</v>
      </c>
      <c r="E121" s="27">
        <v>2</v>
      </c>
    </row>
    <row r="122" spans="1:5" hidden="1" outlineLevel="1" x14ac:dyDescent="0.25">
      <c r="A122" s="21">
        <v>429</v>
      </c>
      <c r="B122" s="21" t="s">
        <v>201</v>
      </c>
      <c r="C122" s="27">
        <v>2</v>
      </c>
      <c r="D122" s="27">
        <v>1</v>
      </c>
      <c r="E122" s="27">
        <v>2</v>
      </c>
    </row>
    <row r="123" spans="1:5" hidden="1" outlineLevel="1" x14ac:dyDescent="0.25">
      <c r="A123" s="19">
        <v>43</v>
      </c>
      <c r="B123" s="19" t="s">
        <v>202</v>
      </c>
      <c r="C123" s="32">
        <f>SUM(C124:C127)</f>
        <v>8</v>
      </c>
      <c r="D123" s="32">
        <f>SUM(D124:D127)</f>
        <v>4</v>
      </c>
      <c r="E123" s="32">
        <f>SUM(E124:E127)</f>
        <v>8</v>
      </c>
    </row>
    <row r="124" spans="1:5" hidden="1" outlineLevel="1" x14ac:dyDescent="0.25">
      <c r="A124" s="21">
        <v>430</v>
      </c>
      <c r="B124" s="21" t="s">
        <v>203</v>
      </c>
      <c r="C124" s="27">
        <v>2</v>
      </c>
      <c r="D124" s="27">
        <v>1</v>
      </c>
      <c r="E124" s="27">
        <v>2</v>
      </c>
    </row>
    <row r="125" spans="1:5" hidden="1" outlineLevel="1" x14ac:dyDescent="0.25">
      <c r="A125" s="21">
        <v>431</v>
      </c>
      <c r="B125" s="21" t="s">
        <v>204</v>
      </c>
      <c r="C125" s="27">
        <v>2</v>
      </c>
      <c r="D125" s="27">
        <v>1</v>
      </c>
      <c r="E125" s="27">
        <v>2</v>
      </c>
    </row>
    <row r="126" spans="1:5" hidden="1" outlineLevel="1" x14ac:dyDescent="0.25">
      <c r="A126" s="21">
        <v>432</v>
      </c>
      <c r="B126" s="21" t="s">
        <v>205</v>
      </c>
      <c r="C126" s="27">
        <v>2</v>
      </c>
      <c r="D126" s="27">
        <v>1</v>
      </c>
      <c r="E126" s="27">
        <v>2</v>
      </c>
    </row>
    <row r="127" spans="1:5" hidden="1" outlineLevel="1" x14ac:dyDescent="0.25">
      <c r="A127" s="21">
        <v>439</v>
      </c>
      <c r="B127" s="21" t="s">
        <v>206</v>
      </c>
      <c r="C127" s="27">
        <v>2</v>
      </c>
      <c r="D127" s="27">
        <v>1</v>
      </c>
      <c r="E127" s="27">
        <v>2</v>
      </c>
    </row>
    <row r="128" spans="1:5" hidden="1" outlineLevel="1" x14ac:dyDescent="0.25">
      <c r="A128" s="19">
        <v>44</v>
      </c>
      <c r="B128" s="19" t="s">
        <v>207</v>
      </c>
      <c r="C128" s="32">
        <f>SUM(C129:C138)</f>
        <v>22</v>
      </c>
      <c r="D128" s="32">
        <f>SUM(D129:D138)</f>
        <v>10</v>
      </c>
      <c r="E128" s="32">
        <f>SUM(E129:E138)</f>
        <v>22</v>
      </c>
    </row>
    <row r="129" spans="1:5" hidden="1" outlineLevel="1" x14ac:dyDescent="0.25">
      <c r="A129" s="21">
        <v>440</v>
      </c>
      <c r="B129" s="21" t="s">
        <v>208</v>
      </c>
      <c r="C129" s="27">
        <v>2</v>
      </c>
      <c r="D129" s="27">
        <v>1</v>
      </c>
      <c r="E129" s="27">
        <v>2</v>
      </c>
    </row>
    <row r="130" spans="1:5" hidden="1" outlineLevel="1" x14ac:dyDescent="0.25">
      <c r="A130" s="21">
        <v>441</v>
      </c>
      <c r="B130" s="21" t="s">
        <v>209</v>
      </c>
      <c r="C130" s="27">
        <v>2</v>
      </c>
      <c r="D130" s="27">
        <v>1</v>
      </c>
      <c r="E130" s="27">
        <v>2</v>
      </c>
    </row>
    <row r="131" spans="1:5" hidden="1" outlineLevel="1" x14ac:dyDescent="0.25">
      <c r="A131" s="21">
        <v>442</v>
      </c>
      <c r="B131" s="21" t="s">
        <v>210</v>
      </c>
      <c r="C131" s="27">
        <v>2</v>
      </c>
      <c r="D131" s="27">
        <v>1</v>
      </c>
      <c r="E131" s="27">
        <v>2</v>
      </c>
    </row>
    <row r="132" spans="1:5" hidden="1" outlineLevel="1" x14ac:dyDescent="0.25">
      <c r="A132" s="21">
        <v>443</v>
      </c>
      <c r="B132" s="21" t="s">
        <v>211</v>
      </c>
      <c r="C132" s="27">
        <v>2</v>
      </c>
      <c r="D132" s="27">
        <v>1</v>
      </c>
      <c r="E132" s="27">
        <v>2</v>
      </c>
    </row>
    <row r="133" spans="1:5" hidden="1" outlineLevel="1" x14ac:dyDescent="0.25">
      <c r="A133" s="21">
        <v>444</v>
      </c>
      <c r="B133" s="21" t="s">
        <v>150</v>
      </c>
      <c r="C133" s="27">
        <v>2</v>
      </c>
      <c r="D133" s="27">
        <v>1</v>
      </c>
      <c r="E133" s="27">
        <v>2</v>
      </c>
    </row>
    <row r="134" spans="1:5" hidden="1" outlineLevel="1" x14ac:dyDescent="0.25">
      <c r="A134" s="23">
        <v>445</v>
      </c>
      <c r="B134" s="23" t="s">
        <v>212</v>
      </c>
      <c r="C134" s="27">
        <v>2</v>
      </c>
      <c r="D134" s="27">
        <v>1</v>
      </c>
      <c r="E134" s="27">
        <v>2</v>
      </c>
    </row>
    <row r="135" spans="1:5" hidden="1" outlineLevel="1" x14ac:dyDescent="0.25">
      <c r="A135" s="23">
        <v>446</v>
      </c>
      <c r="B135" s="23" t="s">
        <v>213</v>
      </c>
      <c r="C135" s="27">
        <v>2</v>
      </c>
      <c r="D135" s="27">
        <v>1</v>
      </c>
      <c r="E135" s="27">
        <v>2</v>
      </c>
    </row>
    <row r="136" spans="1:5" hidden="1" outlineLevel="1" x14ac:dyDescent="0.25">
      <c r="A136" s="21">
        <v>447</v>
      </c>
      <c r="B136" s="21" t="s">
        <v>214</v>
      </c>
      <c r="C136" s="27">
        <v>2</v>
      </c>
      <c r="D136" s="27">
        <v>1</v>
      </c>
      <c r="E136" s="27">
        <v>2</v>
      </c>
    </row>
    <row r="137" spans="1:5" hidden="1" outlineLevel="1" x14ac:dyDescent="0.25">
      <c r="A137" s="21">
        <v>448</v>
      </c>
      <c r="B137" s="21" t="s">
        <v>215</v>
      </c>
      <c r="C137" s="27">
        <v>2</v>
      </c>
      <c r="D137" s="27">
        <v>1</v>
      </c>
      <c r="E137" s="27">
        <v>2</v>
      </c>
    </row>
    <row r="138" spans="1:5" hidden="1" outlineLevel="1" x14ac:dyDescent="0.25">
      <c r="A138" s="21">
        <v>449</v>
      </c>
      <c r="B138" s="21" t="s">
        <v>216</v>
      </c>
      <c r="C138" s="27">
        <v>4</v>
      </c>
      <c r="D138" s="27">
        <v>1</v>
      </c>
      <c r="E138" s="27">
        <v>4</v>
      </c>
    </row>
    <row r="139" spans="1:5" hidden="1" outlineLevel="1" x14ac:dyDescent="0.25">
      <c r="A139" s="19">
        <v>45</v>
      </c>
      <c r="B139" s="19" t="s">
        <v>217</v>
      </c>
      <c r="C139" s="32">
        <f>SUM(C140:C141)</f>
        <v>2</v>
      </c>
      <c r="D139" s="32">
        <f>SUM(D140:D141)</f>
        <v>2</v>
      </c>
      <c r="E139" s="32">
        <f>SUM(E140:E141)</f>
        <v>2</v>
      </c>
    </row>
    <row r="140" spans="1:5" ht="30" hidden="1" outlineLevel="1" x14ac:dyDescent="0.25">
      <c r="A140" s="23">
        <v>450</v>
      </c>
      <c r="B140" s="23" t="s">
        <v>218</v>
      </c>
      <c r="C140" s="27">
        <v>1</v>
      </c>
      <c r="D140" s="27">
        <v>1</v>
      </c>
      <c r="E140" s="27">
        <v>1</v>
      </c>
    </row>
    <row r="141" spans="1:5" ht="30" hidden="1" outlineLevel="1" x14ac:dyDescent="0.25">
      <c r="A141" s="23">
        <v>451</v>
      </c>
      <c r="B141" s="23" t="s">
        <v>219</v>
      </c>
      <c r="C141" s="27">
        <v>1</v>
      </c>
      <c r="D141" s="27">
        <v>1</v>
      </c>
      <c r="E141" s="27">
        <v>1</v>
      </c>
    </row>
    <row r="142" spans="1:5" hidden="1" outlineLevel="1" x14ac:dyDescent="0.25">
      <c r="A142" s="19">
        <v>46</v>
      </c>
      <c r="B142" s="19" t="s">
        <v>220</v>
      </c>
      <c r="C142" s="32">
        <f>SUM(C143:C147)</f>
        <v>10</v>
      </c>
      <c r="D142" s="32">
        <f>SUM(D143:D147)</f>
        <v>5</v>
      </c>
      <c r="E142" s="32">
        <f>SUM(E143:E147)</f>
        <v>10</v>
      </c>
    </row>
    <row r="143" spans="1:5" hidden="1" outlineLevel="1" x14ac:dyDescent="0.25">
      <c r="A143" s="21">
        <v>460</v>
      </c>
      <c r="B143" s="21" t="s">
        <v>221</v>
      </c>
      <c r="C143" s="27">
        <v>2</v>
      </c>
      <c r="D143" s="27">
        <v>1</v>
      </c>
      <c r="E143" s="27">
        <v>2</v>
      </c>
    </row>
    <row r="144" spans="1:5" hidden="1" outlineLevel="1" x14ac:dyDescent="0.25">
      <c r="A144" s="21">
        <v>461</v>
      </c>
      <c r="B144" s="21" t="s">
        <v>222</v>
      </c>
      <c r="C144" s="27">
        <v>2</v>
      </c>
      <c r="D144" s="27">
        <v>1</v>
      </c>
      <c r="E144" s="27">
        <v>2</v>
      </c>
    </row>
    <row r="145" spans="1:5" hidden="1" outlineLevel="1" x14ac:dyDescent="0.25">
      <c r="A145" s="21">
        <v>462</v>
      </c>
      <c r="B145" s="21" t="s">
        <v>158</v>
      </c>
      <c r="C145" s="27">
        <v>2</v>
      </c>
      <c r="D145" s="27">
        <v>1</v>
      </c>
      <c r="E145" s="27">
        <v>2</v>
      </c>
    </row>
    <row r="146" spans="1:5" hidden="1" outlineLevel="1" x14ac:dyDescent="0.25">
      <c r="A146" s="21">
        <v>463</v>
      </c>
      <c r="B146" s="21" t="s">
        <v>223</v>
      </c>
      <c r="C146" s="27">
        <v>2</v>
      </c>
      <c r="D146" s="27">
        <v>1</v>
      </c>
      <c r="E146" s="27">
        <v>2</v>
      </c>
    </row>
    <row r="147" spans="1:5" hidden="1" outlineLevel="1" x14ac:dyDescent="0.25">
      <c r="A147" s="21">
        <v>469</v>
      </c>
      <c r="B147" s="21" t="s">
        <v>224</v>
      </c>
      <c r="C147" s="27">
        <v>2</v>
      </c>
      <c r="D147" s="27">
        <v>1</v>
      </c>
      <c r="E147" s="27">
        <v>2</v>
      </c>
    </row>
    <row r="148" spans="1:5" hidden="1" outlineLevel="1" x14ac:dyDescent="0.25">
      <c r="A148" s="19">
        <v>47</v>
      </c>
      <c r="B148" s="19" t="s">
        <v>164</v>
      </c>
      <c r="C148" s="32">
        <f>+C149</f>
        <v>2</v>
      </c>
      <c r="D148" s="32">
        <f>+D149</f>
        <v>1</v>
      </c>
      <c r="E148" s="32">
        <f>+E149</f>
        <v>2</v>
      </c>
    </row>
    <row r="149" spans="1:5" hidden="1" outlineLevel="1" x14ac:dyDescent="0.25">
      <c r="A149" s="21">
        <v>470</v>
      </c>
      <c r="B149" s="21" t="s">
        <v>164</v>
      </c>
      <c r="C149" s="27">
        <v>2</v>
      </c>
      <c r="D149" s="27">
        <v>1</v>
      </c>
      <c r="E149" s="27">
        <v>2</v>
      </c>
    </row>
    <row r="150" spans="1:5" hidden="1" outlineLevel="1" x14ac:dyDescent="0.25">
      <c r="A150" s="19">
        <v>48</v>
      </c>
      <c r="B150" s="19" t="s">
        <v>225</v>
      </c>
      <c r="C150" s="32">
        <f>SUM(C151:C156)</f>
        <v>16</v>
      </c>
      <c r="D150" s="32">
        <f>SUM(D151:D156)</f>
        <v>8</v>
      </c>
      <c r="E150" s="32">
        <f>SUM(E151:E156)</f>
        <v>16</v>
      </c>
    </row>
    <row r="151" spans="1:5" ht="30" hidden="1" outlineLevel="1" x14ac:dyDescent="0.25">
      <c r="A151" s="23">
        <v>481</v>
      </c>
      <c r="B151" s="23" t="s">
        <v>226</v>
      </c>
      <c r="C151" s="27">
        <v>4</v>
      </c>
      <c r="D151" s="27">
        <v>2</v>
      </c>
      <c r="E151" s="27">
        <v>4</v>
      </c>
    </row>
    <row r="152" spans="1:5" hidden="1" outlineLevel="1" x14ac:dyDescent="0.25">
      <c r="A152" s="21">
        <v>482</v>
      </c>
      <c r="B152" s="21" t="s">
        <v>227</v>
      </c>
      <c r="C152" s="27">
        <v>2</v>
      </c>
      <c r="D152" s="27">
        <v>1</v>
      </c>
      <c r="E152" s="27">
        <v>3</v>
      </c>
    </row>
    <row r="153" spans="1:5" hidden="1" outlineLevel="1" x14ac:dyDescent="0.25">
      <c r="A153" s="21">
        <v>483</v>
      </c>
      <c r="B153" s="21" t="s">
        <v>228</v>
      </c>
      <c r="C153" s="27">
        <v>3</v>
      </c>
      <c r="D153" s="27">
        <v>2</v>
      </c>
      <c r="E153" s="27">
        <v>3</v>
      </c>
    </row>
    <row r="154" spans="1:5" hidden="1" outlineLevel="1" x14ac:dyDescent="0.25">
      <c r="A154" s="21">
        <v>484</v>
      </c>
      <c r="B154" s="21" t="s">
        <v>229</v>
      </c>
      <c r="C154" s="27">
        <v>3</v>
      </c>
      <c r="D154" s="27">
        <v>1</v>
      </c>
      <c r="E154" s="27">
        <v>2</v>
      </c>
    </row>
    <row r="155" spans="1:5" hidden="1" outlineLevel="1" x14ac:dyDescent="0.25">
      <c r="A155" s="21">
        <v>486</v>
      </c>
      <c r="B155" s="21" t="s">
        <v>230</v>
      </c>
      <c r="C155" s="27">
        <v>2</v>
      </c>
      <c r="D155" s="27">
        <v>1</v>
      </c>
      <c r="E155" s="27">
        <v>2</v>
      </c>
    </row>
    <row r="156" spans="1:5" hidden="1" outlineLevel="1" x14ac:dyDescent="0.25">
      <c r="A156" s="21">
        <v>489</v>
      </c>
      <c r="B156" s="21" t="s">
        <v>231</v>
      </c>
      <c r="C156" s="27">
        <v>2</v>
      </c>
      <c r="D156" s="27">
        <v>1</v>
      </c>
      <c r="E156" s="27">
        <v>2</v>
      </c>
    </row>
    <row r="157" spans="1:5" hidden="1" outlineLevel="1" x14ac:dyDescent="0.25">
      <c r="A157" s="19">
        <v>49</v>
      </c>
      <c r="B157" s="19" t="s">
        <v>172</v>
      </c>
      <c r="C157" s="32">
        <f>SUM(C158:C165)</f>
        <v>16</v>
      </c>
      <c r="D157" s="32">
        <f>SUM(D158:D165)</f>
        <v>8</v>
      </c>
      <c r="E157" s="32">
        <f>SUM(E158:E165)</f>
        <v>16</v>
      </c>
    </row>
    <row r="158" spans="1:5" hidden="1" outlineLevel="1" x14ac:dyDescent="0.25">
      <c r="A158" s="21">
        <v>490</v>
      </c>
      <c r="B158" s="21" t="s">
        <v>173</v>
      </c>
      <c r="C158" s="27">
        <v>2</v>
      </c>
      <c r="D158" s="27">
        <v>1</v>
      </c>
      <c r="E158" s="27">
        <v>2</v>
      </c>
    </row>
    <row r="159" spans="1:5" hidden="1" outlineLevel="1" x14ac:dyDescent="0.25">
      <c r="A159" s="21">
        <v>491</v>
      </c>
      <c r="B159" s="21" t="s">
        <v>174</v>
      </c>
      <c r="C159" s="27">
        <v>2</v>
      </c>
      <c r="D159" s="27">
        <v>1</v>
      </c>
      <c r="E159" s="27">
        <v>2</v>
      </c>
    </row>
    <row r="160" spans="1:5" hidden="1" outlineLevel="1" x14ac:dyDescent="0.25">
      <c r="A160" s="21">
        <v>492</v>
      </c>
      <c r="B160" s="21" t="s">
        <v>175</v>
      </c>
      <c r="C160" s="27">
        <v>2</v>
      </c>
      <c r="D160" s="27">
        <v>1</v>
      </c>
      <c r="E160" s="27">
        <v>2</v>
      </c>
    </row>
    <row r="161" spans="1:5" hidden="1" outlineLevel="1" x14ac:dyDescent="0.25">
      <c r="A161" s="21">
        <v>493</v>
      </c>
      <c r="B161" s="21" t="s">
        <v>176</v>
      </c>
      <c r="C161" s="27">
        <v>2</v>
      </c>
      <c r="D161" s="27">
        <v>1</v>
      </c>
      <c r="E161" s="27">
        <v>2</v>
      </c>
    </row>
    <row r="162" spans="1:5" hidden="1" outlineLevel="1" x14ac:dyDescent="0.25">
      <c r="A162" s="21">
        <v>494</v>
      </c>
      <c r="B162" s="21" t="s">
        <v>177</v>
      </c>
      <c r="C162" s="27">
        <v>2</v>
      </c>
      <c r="D162" s="27">
        <v>1</v>
      </c>
      <c r="E162" s="27">
        <v>2</v>
      </c>
    </row>
    <row r="163" spans="1:5" hidden="1" outlineLevel="1" x14ac:dyDescent="0.25">
      <c r="A163" s="23">
        <v>495</v>
      </c>
      <c r="B163" s="23" t="s">
        <v>178</v>
      </c>
      <c r="C163" s="27">
        <v>2</v>
      </c>
      <c r="D163" s="27">
        <v>1</v>
      </c>
      <c r="E163" s="27">
        <v>2</v>
      </c>
    </row>
    <row r="164" spans="1:5" hidden="1" outlineLevel="1" x14ac:dyDescent="0.25">
      <c r="A164" s="21">
        <v>498</v>
      </c>
      <c r="B164" s="21" t="s">
        <v>179</v>
      </c>
      <c r="C164" s="27">
        <v>2</v>
      </c>
      <c r="D164" s="27">
        <v>1</v>
      </c>
      <c r="E164" s="27">
        <v>2</v>
      </c>
    </row>
    <row r="165" spans="1:5" hidden="1" outlineLevel="1" x14ac:dyDescent="0.25">
      <c r="A165" s="21">
        <v>499</v>
      </c>
      <c r="B165" s="21" t="s">
        <v>180</v>
      </c>
      <c r="C165" s="27">
        <v>2</v>
      </c>
      <c r="D165" s="27">
        <v>1</v>
      </c>
      <c r="E165" s="27">
        <v>2</v>
      </c>
    </row>
    <row r="166" spans="1:5" hidden="1" outlineLevel="1" x14ac:dyDescent="0.25">
      <c r="A166" s="21"/>
      <c r="B166" s="21"/>
      <c r="C166" s="27"/>
      <c r="D166" s="27"/>
      <c r="E166" s="27"/>
    </row>
    <row r="167" spans="1:5" hidden="1" outlineLevel="1" x14ac:dyDescent="0.25">
      <c r="A167" s="21"/>
      <c r="B167" s="19" t="s">
        <v>232</v>
      </c>
      <c r="C167" s="32">
        <f>+C102-C39</f>
        <v>6</v>
      </c>
      <c r="D167" s="32">
        <f>+D102-D39</f>
        <v>3</v>
      </c>
      <c r="E167" s="32">
        <f>+E102-E39</f>
        <v>6</v>
      </c>
    </row>
    <row r="168" spans="1:5" hidden="1" outlineLevel="1" x14ac:dyDescent="0.25">
      <c r="A168" s="21"/>
      <c r="B168" s="21"/>
      <c r="C168" s="27"/>
      <c r="D168" s="27"/>
      <c r="E168" s="27"/>
    </row>
    <row r="169" spans="1:5" hidden="1" outlineLevel="1" x14ac:dyDescent="0.25">
      <c r="A169" s="21"/>
      <c r="B169" s="21"/>
      <c r="C169" s="27"/>
      <c r="D169" s="27"/>
      <c r="E169" s="27"/>
    </row>
    <row r="170" spans="1:5" s="33" customFormat="1" ht="15.75" collapsed="1" x14ac:dyDescent="0.25">
      <c r="A170" s="29" t="s">
        <v>233</v>
      </c>
      <c r="B170" s="29"/>
      <c r="C170" s="34"/>
      <c r="D170" s="34"/>
      <c r="E170" s="34"/>
    </row>
    <row r="171" spans="1:5" x14ac:dyDescent="0.25">
      <c r="A171" s="21"/>
      <c r="B171" s="19"/>
      <c r="C171" s="32"/>
      <c r="D171" s="32"/>
      <c r="E171" s="32"/>
    </row>
    <row r="172" spans="1:5" x14ac:dyDescent="0.25">
      <c r="A172" s="19">
        <v>5</v>
      </c>
      <c r="B172" s="19" t="s">
        <v>234</v>
      </c>
      <c r="C172" s="32">
        <f>+C173+C182+C191+C195+C205+C215+C225+C235</f>
        <v>116</v>
      </c>
      <c r="D172" s="32">
        <f>+D173+D182+D191+D195+D205+D215+D225+D235</f>
        <v>61</v>
      </c>
      <c r="E172" s="32">
        <f>+E173+E182+E191+E195+E205+E215+E225+E235</f>
        <v>35</v>
      </c>
    </row>
    <row r="173" spans="1:5" x14ac:dyDescent="0.25">
      <c r="A173" s="21">
        <v>50</v>
      </c>
      <c r="B173" s="21" t="s">
        <v>235</v>
      </c>
      <c r="C173" s="27">
        <f>SUM(C174:C181)</f>
        <v>32</v>
      </c>
      <c r="D173" s="27">
        <f>SUM(D174:D181)</f>
        <v>8</v>
      </c>
      <c r="E173" s="27">
        <f>SUM(E174:E181)</f>
        <v>5</v>
      </c>
    </row>
    <row r="174" spans="1:5" hidden="1" outlineLevel="1" x14ac:dyDescent="0.25">
      <c r="A174" s="21">
        <v>500</v>
      </c>
      <c r="B174" s="21" t="s">
        <v>236</v>
      </c>
      <c r="C174" s="27">
        <v>4</v>
      </c>
      <c r="D174" s="27">
        <v>1</v>
      </c>
      <c r="E174" s="27">
        <v>1</v>
      </c>
    </row>
    <row r="175" spans="1:5" hidden="1" outlineLevel="1" x14ac:dyDescent="0.25">
      <c r="A175" s="21">
        <v>501</v>
      </c>
      <c r="B175" s="21" t="s">
        <v>237</v>
      </c>
      <c r="C175" s="27">
        <v>4</v>
      </c>
      <c r="D175" s="27">
        <v>1</v>
      </c>
      <c r="E175" s="27">
        <v>1</v>
      </c>
    </row>
    <row r="176" spans="1:5" hidden="1" outlineLevel="1" x14ac:dyDescent="0.25">
      <c r="A176" s="21">
        <v>502</v>
      </c>
      <c r="B176" s="21" t="s">
        <v>238</v>
      </c>
      <c r="C176" s="27">
        <v>4</v>
      </c>
      <c r="D176" s="27">
        <v>1</v>
      </c>
      <c r="E176" s="27">
        <v>1</v>
      </c>
    </row>
    <row r="177" spans="1:5" hidden="1" outlineLevel="1" x14ac:dyDescent="0.25">
      <c r="A177" s="21">
        <v>503</v>
      </c>
      <c r="B177" s="21" t="s">
        <v>239</v>
      </c>
      <c r="C177" s="27">
        <v>4</v>
      </c>
      <c r="D177" s="27">
        <v>1</v>
      </c>
      <c r="E177" s="27">
        <v>1</v>
      </c>
    </row>
    <row r="178" spans="1:5" hidden="1" outlineLevel="1" x14ac:dyDescent="0.25">
      <c r="A178" s="21">
        <v>504</v>
      </c>
      <c r="B178" s="21" t="s">
        <v>240</v>
      </c>
      <c r="C178" s="27">
        <v>4</v>
      </c>
      <c r="D178" s="27">
        <v>1</v>
      </c>
      <c r="E178" s="27">
        <v>1</v>
      </c>
    </row>
    <row r="179" spans="1:5" hidden="1" outlineLevel="1" x14ac:dyDescent="0.25">
      <c r="A179" s="21">
        <v>505</v>
      </c>
      <c r="B179" s="21" t="s">
        <v>241</v>
      </c>
      <c r="C179" s="27">
        <v>4</v>
      </c>
      <c r="D179" s="27">
        <v>1</v>
      </c>
      <c r="E179" s="27">
        <v>0</v>
      </c>
    </row>
    <row r="180" spans="1:5" hidden="1" outlineLevel="1" x14ac:dyDescent="0.25">
      <c r="A180" s="21">
        <v>506</v>
      </c>
      <c r="B180" s="21" t="s">
        <v>242</v>
      </c>
      <c r="C180" s="27">
        <v>4</v>
      </c>
      <c r="D180" s="27">
        <v>1</v>
      </c>
      <c r="E180" s="27">
        <v>0</v>
      </c>
    </row>
    <row r="181" spans="1:5" hidden="1" outlineLevel="1" x14ac:dyDescent="0.25">
      <c r="A181" s="21">
        <v>509</v>
      </c>
      <c r="B181" s="21" t="s">
        <v>243</v>
      </c>
      <c r="C181" s="27">
        <v>4</v>
      </c>
      <c r="D181" s="27">
        <v>1</v>
      </c>
      <c r="E181" s="27">
        <v>0</v>
      </c>
    </row>
    <row r="182" spans="1:5" collapsed="1" x14ac:dyDescent="0.25">
      <c r="A182" s="21">
        <v>51</v>
      </c>
      <c r="B182" s="21" t="s">
        <v>244</v>
      </c>
      <c r="C182" s="27">
        <f>SUM(C183:C190)</f>
        <v>8</v>
      </c>
      <c r="D182" s="27">
        <f>SUM(D183:D190)</f>
        <v>8</v>
      </c>
      <c r="E182" s="27">
        <f>SUM(E183:E190)</f>
        <v>0</v>
      </c>
    </row>
    <row r="183" spans="1:5" hidden="1" outlineLevel="1" x14ac:dyDescent="0.25">
      <c r="A183" s="21">
        <v>510</v>
      </c>
      <c r="B183" s="21" t="s">
        <v>236</v>
      </c>
      <c r="C183" s="27">
        <v>1</v>
      </c>
      <c r="D183" s="27">
        <v>1</v>
      </c>
      <c r="E183" s="27">
        <v>0</v>
      </c>
    </row>
    <row r="184" spans="1:5" hidden="1" outlineLevel="1" x14ac:dyDescent="0.25">
      <c r="A184" s="21">
        <v>511</v>
      </c>
      <c r="B184" s="21" t="s">
        <v>237</v>
      </c>
      <c r="C184" s="27">
        <v>1</v>
      </c>
      <c r="D184" s="27">
        <v>1</v>
      </c>
      <c r="E184" s="27">
        <v>0</v>
      </c>
    </row>
    <row r="185" spans="1:5" hidden="1" outlineLevel="1" x14ac:dyDescent="0.25">
      <c r="A185" s="21">
        <v>512</v>
      </c>
      <c r="B185" s="21" t="s">
        <v>238</v>
      </c>
      <c r="C185" s="27">
        <v>1</v>
      </c>
      <c r="D185" s="27">
        <v>1</v>
      </c>
      <c r="E185" s="27">
        <v>0</v>
      </c>
    </row>
    <row r="186" spans="1:5" hidden="1" outlineLevel="1" x14ac:dyDescent="0.25">
      <c r="A186" s="21">
        <v>513</v>
      </c>
      <c r="B186" s="21" t="s">
        <v>239</v>
      </c>
      <c r="C186" s="27">
        <v>1</v>
      </c>
      <c r="D186" s="27">
        <v>1</v>
      </c>
      <c r="E186" s="27">
        <v>0</v>
      </c>
    </row>
    <row r="187" spans="1:5" hidden="1" outlineLevel="1" x14ac:dyDescent="0.25">
      <c r="A187" s="21">
        <v>514</v>
      </c>
      <c r="B187" s="21" t="s">
        <v>240</v>
      </c>
      <c r="C187" s="27">
        <v>1</v>
      </c>
      <c r="D187" s="27">
        <v>1</v>
      </c>
      <c r="E187" s="27">
        <v>0</v>
      </c>
    </row>
    <row r="188" spans="1:5" hidden="1" outlineLevel="1" x14ac:dyDescent="0.25">
      <c r="A188" s="21">
        <v>515</v>
      </c>
      <c r="B188" s="21" t="s">
        <v>241</v>
      </c>
      <c r="C188" s="27">
        <v>1</v>
      </c>
      <c r="D188" s="27">
        <v>1</v>
      </c>
      <c r="E188" s="27">
        <v>0</v>
      </c>
    </row>
    <row r="189" spans="1:5" hidden="1" outlineLevel="1" x14ac:dyDescent="0.25">
      <c r="A189" s="21">
        <v>516</v>
      </c>
      <c r="B189" s="21" t="s">
        <v>242</v>
      </c>
      <c r="C189" s="27">
        <v>1</v>
      </c>
      <c r="D189" s="27">
        <v>1</v>
      </c>
      <c r="E189" s="27">
        <v>0</v>
      </c>
    </row>
    <row r="190" spans="1:5" hidden="1" outlineLevel="1" x14ac:dyDescent="0.25">
      <c r="A190" s="21">
        <v>519</v>
      </c>
      <c r="B190" s="21" t="s">
        <v>243</v>
      </c>
      <c r="C190" s="27">
        <v>1</v>
      </c>
      <c r="D190" s="27">
        <v>1</v>
      </c>
      <c r="E190" s="27">
        <v>0</v>
      </c>
    </row>
    <row r="191" spans="1:5" collapsed="1" x14ac:dyDescent="0.25">
      <c r="A191" s="21">
        <v>52</v>
      </c>
      <c r="B191" s="21" t="s">
        <v>90</v>
      </c>
      <c r="C191" s="27">
        <f>SUM(C192:C194)</f>
        <v>12</v>
      </c>
      <c r="D191" s="27">
        <f>SUM(D192:D194)</f>
        <v>3</v>
      </c>
      <c r="E191" s="27">
        <f>SUM(E192:E194)</f>
        <v>3</v>
      </c>
    </row>
    <row r="192" spans="1:5" hidden="1" outlineLevel="1" x14ac:dyDescent="0.25">
      <c r="A192" s="21">
        <v>520</v>
      </c>
      <c r="B192" s="21" t="s">
        <v>245</v>
      </c>
      <c r="C192" s="27">
        <v>4</v>
      </c>
      <c r="D192" s="27">
        <v>1</v>
      </c>
      <c r="E192" s="27">
        <v>1</v>
      </c>
    </row>
    <row r="193" spans="1:5" hidden="1" outlineLevel="1" x14ac:dyDescent="0.25">
      <c r="A193" s="21">
        <v>521</v>
      </c>
      <c r="B193" s="21" t="s">
        <v>246</v>
      </c>
      <c r="C193" s="27">
        <v>4</v>
      </c>
      <c r="D193" s="27">
        <v>1</v>
      </c>
      <c r="E193" s="27">
        <v>1</v>
      </c>
    </row>
    <row r="194" spans="1:5" hidden="1" outlineLevel="1" x14ac:dyDescent="0.25">
      <c r="A194" s="21">
        <v>529</v>
      </c>
      <c r="B194" s="21" t="s">
        <v>247</v>
      </c>
      <c r="C194" s="27">
        <v>4</v>
      </c>
      <c r="D194" s="27">
        <v>1</v>
      </c>
      <c r="E194" s="27">
        <v>1</v>
      </c>
    </row>
    <row r="195" spans="1:5" collapsed="1" x14ac:dyDescent="0.25">
      <c r="A195" s="21">
        <v>54</v>
      </c>
      <c r="B195" s="21" t="s">
        <v>91</v>
      </c>
      <c r="C195" s="27">
        <f>SUM(C196:C204)</f>
        <v>18</v>
      </c>
      <c r="D195" s="27">
        <f>SUM(D196:D204)</f>
        <v>9</v>
      </c>
      <c r="E195" s="27">
        <f>SUM(E196:E204)</f>
        <v>3</v>
      </c>
    </row>
    <row r="196" spans="1:5" hidden="1" outlineLevel="1" x14ac:dyDescent="0.25">
      <c r="A196" s="21">
        <v>540</v>
      </c>
      <c r="B196" s="21" t="s">
        <v>248</v>
      </c>
      <c r="C196" s="27">
        <v>2</v>
      </c>
      <c r="D196" s="27">
        <v>1</v>
      </c>
      <c r="E196" s="27">
        <v>1</v>
      </c>
    </row>
    <row r="197" spans="1:5" hidden="1" outlineLevel="1" x14ac:dyDescent="0.25">
      <c r="A197" s="21">
        <v>541</v>
      </c>
      <c r="B197" s="21" t="s">
        <v>249</v>
      </c>
      <c r="C197" s="27">
        <v>2</v>
      </c>
      <c r="D197" s="27">
        <v>1</v>
      </c>
      <c r="E197" s="27">
        <v>1</v>
      </c>
    </row>
    <row r="198" spans="1:5" hidden="1" outlineLevel="1" x14ac:dyDescent="0.25">
      <c r="A198" s="21">
        <v>542</v>
      </c>
      <c r="B198" s="21" t="s">
        <v>250</v>
      </c>
      <c r="C198" s="27">
        <v>2</v>
      </c>
      <c r="D198" s="27">
        <v>1</v>
      </c>
      <c r="E198" s="27">
        <v>1</v>
      </c>
    </row>
    <row r="199" spans="1:5" hidden="1" outlineLevel="1" x14ac:dyDescent="0.25">
      <c r="A199" s="21">
        <v>543</v>
      </c>
      <c r="B199" s="21" t="s">
        <v>251</v>
      </c>
      <c r="C199" s="27">
        <v>2</v>
      </c>
      <c r="D199" s="27">
        <v>1</v>
      </c>
      <c r="E199" s="27">
        <v>0</v>
      </c>
    </row>
    <row r="200" spans="1:5" hidden="1" outlineLevel="1" x14ac:dyDescent="0.25">
      <c r="A200" s="21">
        <v>544</v>
      </c>
      <c r="B200" s="21" t="s">
        <v>252</v>
      </c>
      <c r="C200" s="27">
        <v>2</v>
      </c>
      <c r="D200" s="27">
        <v>1</v>
      </c>
      <c r="E200" s="27">
        <v>0</v>
      </c>
    </row>
    <row r="201" spans="1:5" hidden="1" outlineLevel="1" x14ac:dyDescent="0.25">
      <c r="A201" s="21">
        <v>545</v>
      </c>
      <c r="B201" s="21" t="s">
        <v>253</v>
      </c>
      <c r="C201" s="27">
        <v>2</v>
      </c>
      <c r="D201" s="27">
        <v>1</v>
      </c>
      <c r="E201" s="27">
        <v>0</v>
      </c>
    </row>
    <row r="202" spans="1:5" hidden="1" outlineLevel="1" x14ac:dyDescent="0.25">
      <c r="A202" s="21">
        <v>546</v>
      </c>
      <c r="B202" s="21" t="s">
        <v>254</v>
      </c>
      <c r="C202" s="27">
        <v>2</v>
      </c>
      <c r="D202" s="27">
        <v>1</v>
      </c>
      <c r="E202" s="27">
        <v>0</v>
      </c>
    </row>
    <row r="203" spans="1:5" hidden="1" outlineLevel="1" x14ac:dyDescent="0.25">
      <c r="A203" s="21">
        <v>547</v>
      </c>
      <c r="B203" s="21" t="s">
        <v>255</v>
      </c>
      <c r="C203" s="27">
        <v>2</v>
      </c>
      <c r="D203" s="27">
        <v>1</v>
      </c>
      <c r="E203" s="27">
        <v>0</v>
      </c>
    </row>
    <row r="204" spans="1:5" hidden="1" outlineLevel="1" x14ac:dyDescent="0.25">
      <c r="A204" s="21">
        <v>548</v>
      </c>
      <c r="B204" s="21" t="s">
        <v>256</v>
      </c>
      <c r="C204" s="27">
        <v>2</v>
      </c>
      <c r="D204" s="27">
        <v>1</v>
      </c>
      <c r="E204" s="27">
        <v>0</v>
      </c>
    </row>
    <row r="205" spans="1:5" collapsed="1" x14ac:dyDescent="0.25">
      <c r="A205" s="21">
        <v>55</v>
      </c>
      <c r="B205" s="21" t="s">
        <v>257</v>
      </c>
      <c r="C205" s="27">
        <f>SUM(C206:C214)</f>
        <v>18</v>
      </c>
      <c r="D205" s="27">
        <f>SUM(D206:D214)</f>
        <v>9</v>
      </c>
      <c r="E205" s="27">
        <f>SUM(E206:E214)</f>
        <v>3</v>
      </c>
    </row>
    <row r="206" spans="1:5" hidden="1" outlineLevel="1" x14ac:dyDescent="0.25">
      <c r="A206" s="21">
        <v>550</v>
      </c>
      <c r="B206" s="21" t="s">
        <v>248</v>
      </c>
      <c r="C206" s="27">
        <v>2</v>
      </c>
      <c r="D206" s="27">
        <v>1</v>
      </c>
      <c r="E206" s="27">
        <v>1</v>
      </c>
    </row>
    <row r="207" spans="1:5" hidden="1" outlineLevel="1" x14ac:dyDescent="0.25">
      <c r="A207" s="21">
        <v>551</v>
      </c>
      <c r="B207" s="21" t="s">
        <v>249</v>
      </c>
      <c r="C207" s="27">
        <v>2</v>
      </c>
      <c r="D207" s="27">
        <v>1</v>
      </c>
      <c r="E207" s="27">
        <v>1</v>
      </c>
    </row>
    <row r="208" spans="1:5" hidden="1" outlineLevel="1" x14ac:dyDescent="0.25">
      <c r="A208" s="21">
        <v>552</v>
      </c>
      <c r="B208" s="21" t="s">
        <v>250</v>
      </c>
      <c r="C208" s="27">
        <v>2</v>
      </c>
      <c r="D208" s="27">
        <v>1</v>
      </c>
      <c r="E208" s="27">
        <v>1</v>
      </c>
    </row>
    <row r="209" spans="1:5" hidden="1" outlineLevel="1" x14ac:dyDescent="0.25">
      <c r="A209" s="21">
        <v>553</v>
      </c>
      <c r="B209" s="21" t="s">
        <v>251</v>
      </c>
      <c r="C209" s="27">
        <v>2</v>
      </c>
      <c r="D209" s="27">
        <v>1</v>
      </c>
      <c r="E209" s="27">
        <v>0</v>
      </c>
    </row>
    <row r="210" spans="1:5" hidden="1" outlineLevel="1" x14ac:dyDescent="0.25">
      <c r="A210" s="21">
        <v>554</v>
      </c>
      <c r="B210" s="21" t="s">
        <v>252</v>
      </c>
      <c r="C210" s="27">
        <v>2</v>
      </c>
      <c r="D210" s="27">
        <v>1</v>
      </c>
      <c r="E210" s="27">
        <v>0</v>
      </c>
    </row>
    <row r="211" spans="1:5" hidden="1" outlineLevel="1" x14ac:dyDescent="0.25">
      <c r="A211" s="21">
        <v>555</v>
      </c>
      <c r="B211" s="21" t="s">
        <v>253</v>
      </c>
      <c r="C211" s="27">
        <v>2</v>
      </c>
      <c r="D211" s="27">
        <v>1</v>
      </c>
      <c r="E211" s="27">
        <v>0</v>
      </c>
    </row>
    <row r="212" spans="1:5" hidden="1" outlineLevel="1" x14ac:dyDescent="0.25">
      <c r="A212" s="21">
        <v>556</v>
      </c>
      <c r="B212" s="21" t="s">
        <v>254</v>
      </c>
      <c r="C212" s="27">
        <v>2</v>
      </c>
      <c r="D212" s="27">
        <v>1</v>
      </c>
      <c r="E212" s="27">
        <v>0</v>
      </c>
    </row>
    <row r="213" spans="1:5" hidden="1" outlineLevel="1" x14ac:dyDescent="0.25">
      <c r="A213" s="21">
        <v>557</v>
      </c>
      <c r="B213" s="21" t="s">
        <v>255</v>
      </c>
      <c r="C213" s="27">
        <v>2</v>
      </c>
      <c r="D213" s="27">
        <v>1</v>
      </c>
      <c r="E213" s="27">
        <v>0</v>
      </c>
    </row>
    <row r="214" spans="1:5" hidden="1" outlineLevel="1" x14ac:dyDescent="0.25">
      <c r="A214" s="21">
        <v>558</v>
      </c>
      <c r="B214" s="21" t="s">
        <v>256</v>
      </c>
      <c r="C214" s="27">
        <v>2</v>
      </c>
      <c r="D214" s="27">
        <v>1</v>
      </c>
      <c r="E214" s="27">
        <v>0</v>
      </c>
    </row>
    <row r="215" spans="1:5" collapsed="1" x14ac:dyDescent="0.25">
      <c r="A215" s="21">
        <v>56</v>
      </c>
      <c r="B215" s="21" t="s">
        <v>258</v>
      </c>
      <c r="C215" s="27">
        <f>SUM(C216:C224)</f>
        <v>10</v>
      </c>
      <c r="D215" s="27">
        <f>SUM(D216:D224)</f>
        <v>9</v>
      </c>
      <c r="E215" s="27">
        <f>SUM(E216:E224)</f>
        <v>3</v>
      </c>
    </row>
    <row r="216" spans="1:5" hidden="1" outlineLevel="1" x14ac:dyDescent="0.25">
      <c r="A216" s="21">
        <v>560</v>
      </c>
      <c r="B216" s="21" t="s">
        <v>248</v>
      </c>
      <c r="C216" s="27">
        <v>1</v>
      </c>
      <c r="D216" s="27">
        <v>1</v>
      </c>
      <c r="E216" s="27">
        <v>1</v>
      </c>
    </row>
    <row r="217" spans="1:5" hidden="1" outlineLevel="1" x14ac:dyDescent="0.25">
      <c r="A217" s="21">
        <v>561</v>
      </c>
      <c r="B217" s="21" t="s">
        <v>249</v>
      </c>
      <c r="C217" s="27">
        <v>1</v>
      </c>
      <c r="D217" s="27">
        <v>1</v>
      </c>
      <c r="E217" s="27">
        <v>1</v>
      </c>
    </row>
    <row r="218" spans="1:5" hidden="1" outlineLevel="1" x14ac:dyDescent="0.25">
      <c r="A218" s="21">
        <v>562</v>
      </c>
      <c r="B218" s="21" t="s">
        <v>250</v>
      </c>
      <c r="C218" s="27">
        <v>2</v>
      </c>
      <c r="D218" s="27">
        <v>1</v>
      </c>
      <c r="E218" s="27">
        <v>1</v>
      </c>
    </row>
    <row r="219" spans="1:5" hidden="1" outlineLevel="1" x14ac:dyDescent="0.25">
      <c r="A219" s="21">
        <v>563</v>
      </c>
      <c r="B219" s="21" t="s">
        <v>251</v>
      </c>
      <c r="C219" s="27">
        <v>1</v>
      </c>
      <c r="D219" s="27">
        <v>1</v>
      </c>
      <c r="E219" s="27">
        <v>0</v>
      </c>
    </row>
    <row r="220" spans="1:5" hidden="1" outlineLevel="1" x14ac:dyDescent="0.25">
      <c r="A220" s="21">
        <v>564</v>
      </c>
      <c r="B220" s="21" t="s">
        <v>252</v>
      </c>
      <c r="C220" s="27">
        <v>1</v>
      </c>
      <c r="D220" s="27">
        <v>1</v>
      </c>
      <c r="E220" s="27">
        <v>0</v>
      </c>
    </row>
    <row r="221" spans="1:5" hidden="1" outlineLevel="1" x14ac:dyDescent="0.25">
      <c r="A221" s="21">
        <v>565</v>
      </c>
      <c r="B221" s="21" t="s">
        <v>253</v>
      </c>
      <c r="C221" s="27">
        <v>1</v>
      </c>
      <c r="D221" s="27">
        <v>1</v>
      </c>
      <c r="E221" s="27">
        <v>0</v>
      </c>
    </row>
    <row r="222" spans="1:5" hidden="1" outlineLevel="1" x14ac:dyDescent="0.25">
      <c r="A222" s="21">
        <v>566</v>
      </c>
      <c r="B222" s="21" t="s">
        <v>254</v>
      </c>
      <c r="C222" s="27">
        <v>1</v>
      </c>
      <c r="D222" s="27">
        <v>1</v>
      </c>
      <c r="E222" s="27">
        <v>0</v>
      </c>
    </row>
    <row r="223" spans="1:5" hidden="1" outlineLevel="1" x14ac:dyDescent="0.25">
      <c r="A223" s="21">
        <v>567</v>
      </c>
      <c r="B223" s="21" t="s">
        <v>255</v>
      </c>
      <c r="C223" s="27">
        <v>1</v>
      </c>
      <c r="D223" s="27">
        <v>1</v>
      </c>
      <c r="E223" s="27">
        <v>0</v>
      </c>
    </row>
    <row r="224" spans="1:5" hidden="1" outlineLevel="1" x14ac:dyDescent="0.25">
      <c r="A224" s="21">
        <v>568</v>
      </c>
      <c r="B224" s="21" t="s">
        <v>256</v>
      </c>
      <c r="C224" s="27">
        <v>1</v>
      </c>
      <c r="D224" s="27">
        <v>1</v>
      </c>
      <c r="E224" s="27">
        <v>0</v>
      </c>
    </row>
    <row r="225" spans="1:5" collapsed="1" x14ac:dyDescent="0.25">
      <c r="A225" s="21">
        <v>57</v>
      </c>
      <c r="B225" s="21" t="s">
        <v>259</v>
      </c>
      <c r="C225" s="27">
        <f>SUM(C226:C234)</f>
        <v>18</v>
      </c>
      <c r="D225" s="27">
        <f>SUM(D226:D234)</f>
        <v>9</v>
      </c>
      <c r="E225" s="27">
        <f>SUM(E226:E234)</f>
        <v>18</v>
      </c>
    </row>
    <row r="226" spans="1:5" hidden="1" outlineLevel="1" x14ac:dyDescent="0.25">
      <c r="A226" s="21">
        <v>570</v>
      </c>
      <c r="B226" s="21" t="s">
        <v>248</v>
      </c>
      <c r="C226" s="27">
        <v>2</v>
      </c>
      <c r="D226" s="27">
        <v>1</v>
      </c>
      <c r="E226" s="27">
        <v>2</v>
      </c>
    </row>
    <row r="227" spans="1:5" hidden="1" outlineLevel="1" x14ac:dyDescent="0.25">
      <c r="A227" s="21">
        <v>571</v>
      </c>
      <c r="B227" s="21" t="s">
        <v>249</v>
      </c>
      <c r="C227" s="27">
        <v>2</v>
      </c>
      <c r="D227" s="27">
        <v>1</v>
      </c>
      <c r="E227" s="27">
        <v>2</v>
      </c>
    </row>
    <row r="228" spans="1:5" hidden="1" outlineLevel="1" x14ac:dyDescent="0.25">
      <c r="A228" s="21">
        <v>572</v>
      </c>
      <c r="B228" s="21" t="s">
        <v>250</v>
      </c>
      <c r="C228" s="27">
        <v>2</v>
      </c>
      <c r="D228" s="27">
        <v>1</v>
      </c>
      <c r="E228" s="27">
        <v>2</v>
      </c>
    </row>
    <row r="229" spans="1:5" hidden="1" outlineLevel="1" x14ac:dyDescent="0.25">
      <c r="A229" s="21">
        <v>573</v>
      </c>
      <c r="B229" s="21" t="s">
        <v>251</v>
      </c>
      <c r="C229" s="27">
        <v>2</v>
      </c>
      <c r="D229" s="27">
        <v>1</v>
      </c>
      <c r="E229" s="27">
        <v>2</v>
      </c>
    </row>
    <row r="230" spans="1:5" hidden="1" outlineLevel="1" x14ac:dyDescent="0.25">
      <c r="A230" s="21">
        <v>574</v>
      </c>
      <c r="B230" s="21" t="s">
        <v>252</v>
      </c>
      <c r="C230" s="27">
        <v>2</v>
      </c>
      <c r="D230" s="27">
        <v>1</v>
      </c>
      <c r="E230" s="27">
        <v>2</v>
      </c>
    </row>
    <row r="231" spans="1:5" hidden="1" outlineLevel="1" x14ac:dyDescent="0.25">
      <c r="A231" s="21">
        <v>575</v>
      </c>
      <c r="B231" s="21" t="s">
        <v>253</v>
      </c>
      <c r="C231" s="27">
        <v>2</v>
      </c>
      <c r="D231" s="27">
        <v>1</v>
      </c>
      <c r="E231" s="27">
        <v>2</v>
      </c>
    </row>
    <row r="232" spans="1:5" hidden="1" outlineLevel="1" x14ac:dyDescent="0.25">
      <c r="A232" s="21">
        <v>576</v>
      </c>
      <c r="B232" s="21" t="s">
        <v>254</v>
      </c>
      <c r="C232" s="27">
        <v>2</v>
      </c>
      <c r="D232" s="27">
        <v>1</v>
      </c>
      <c r="E232" s="27">
        <v>2</v>
      </c>
    </row>
    <row r="233" spans="1:5" hidden="1" outlineLevel="1" x14ac:dyDescent="0.25">
      <c r="A233" s="21">
        <v>577</v>
      </c>
      <c r="B233" s="21" t="s">
        <v>260</v>
      </c>
      <c r="C233" s="27">
        <v>2</v>
      </c>
      <c r="D233" s="27">
        <v>1</v>
      </c>
      <c r="E233" s="27">
        <v>2</v>
      </c>
    </row>
    <row r="234" spans="1:5" hidden="1" outlineLevel="1" x14ac:dyDescent="0.25">
      <c r="A234" s="21">
        <v>578</v>
      </c>
      <c r="B234" s="21" t="s">
        <v>256</v>
      </c>
      <c r="C234" s="27">
        <v>2</v>
      </c>
      <c r="D234" s="27">
        <v>1</v>
      </c>
      <c r="E234" s="27">
        <v>2</v>
      </c>
    </row>
    <row r="235" spans="1:5" collapsed="1" x14ac:dyDescent="0.25">
      <c r="A235" s="21">
        <v>58</v>
      </c>
      <c r="B235" s="21" t="s">
        <v>261</v>
      </c>
      <c r="C235" s="27">
        <f>SUM(C236:C241)</f>
        <v>0</v>
      </c>
      <c r="D235" s="27">
        <f>SUM(D236:D241)</f>
        <v>6</v>
      </c>
      <c r="E235" s="27">
        <f>SUM(E236:E241)</f>
        <v>0</v>
      </c>
    </row>
    <row r="236" spans="1:5" hidden="1" outlineLevel="1" x14ac:dyDescent="0.25">
      <c r="A236" s="21">
        <v>580</v>
      </c>
      <c r="B236" s="21" t="s">
        <v>262</v>
      </c>
      <c r="C236" s="27">
        <v>0</v>
      </c>
      <c r="D236" s="27">
        <v>1</v>
      </c>
      <c r="E236" s="27">
        <v>0</v>
      </c>
    </row>
    <row r="237" spans="1:5" hidden="1" outlineLevel="1" x14ac:dyDescent="0.25">
      <c r="A237" s="21">
        <v>582</v>
      </c>
      <c r="B237" s="21" t="s">
        <v>263</v>
      </c>
      <c r="C237" s="27">
        <v>0</v>
      </c>
      <c r="D237" s="27">
        <v>1</v>
      </c>
      <c r="E237" s="27">
        <v>0</v>
      </c>
    </row>
    <row r="238" spans="1:5" hidden="1" outlineLevel="1" x14ac:dyDescent="0.25">
      <c r="A238" s="21">
        <v>584</v>
      </c>
      <c r="B238" s="21" t="s">
        <v>264</v>
      </c>
      <c r="C238" s="27">
        <v>0</v>
      </c>
      <c r="D238" s="27">
        <v>1</v>
      </c>
      <c r="E238" s="27">
        <v>0</v>
      </c>
    </row>
    <row r="239" spans="1:5" hidden="1" outlineLevel="1" x14ac:dyDescent="0.25">
      <c r="A239" s="21">
        <v>585</v>
      </c>
      <c r="B239" s="21" t="s">
        <v>265</v>
      </c>
      <c r="C239" s="27">
        <v>0</v>
      </c>
      <c r="D239" s="27">
        <v>1</v>
      </c>
      <c r="E239" s="27">
        <v>0</v>
      </c>
    </row>
    <row r="240" spans="1:5" hidden="1" outlineLevel="1" x14ac:dyDescent="0.25">
      <c r="A240" s="21">
        <v>586</v>
      </c>
      <c r="B240" s="21" t="s">
        <v>266</v>
      </c>
      <c r="C240" s="27">
        <v>0</v>
      </c>
      <c r="D240" s="27">
        <v>1</v>
      </c>
      <c r="E240" s="27">
        <v>0</v>
      </c>
    </row>
    <row r="241" spans="1:5" hidden="1" outlineLevel="1" x14ac:dyDescent="0.25">
      <c r="A241" s="21">
        <v>589</v>
      </c>
      <c r="B241" s="21" t="s">
        <v>267</v>
      </c>
      <c r="C241" s="27">
        <v>0</v>
      </c>
      <c r="D241" s="27">
        <v>1</v>
      </c>
      <c r="E241" s="27">
        <v>0</v>
      </c>
    </row>
    <row r="242" spans="1:5" collapsed="1" x14ac:dyDescent="0.25">
      <c r="A242" s="21"/>
      <c r="B242" s="21"/>
      <c r="C242" s="27"/>
      <c r="D242" s="27"/>
      <c r="E242" s="27"/>
    </row>
    <row r="243" spans="1:5" x14ac:dyDescent="0.25">
      <c r="A243" s="19">
        <v>6</v>
      </c>
      <c r="B243" s="19" t="s">
        <v>268</v>
      </c>
      <c r="C243" s="32">
        <f>+C244+C253+C262+C266+C276+C286+C295+C305+C315</f>
        <v>75</v>
      </c>
      <c r="D243" s="32">
        <f>+D244+D253+D262+D266+D276+D286+D295+D305+D315</f>
        <v>70</v>
      </c>
      <c r="E243" s="32">
        <f>+E244+E253+E262+E266+E276+E286+E295+E305+E315</f>
        <v>18</v>
      </c>
    </row>
    <row r="244" spans="1:5" x14ac:dyDescent="0.25">
      <c r="A244" s="21">
        <v>60</v>
      </c>
      <c r="B244" s="21" t="s">
        <v>269</v>
      </c>
      <c r="C244" s="27">
        <f>SUM(C245:C252)</f>
        <v>8</v>
      </c>
      <c r="D244" s="27">
        <f>SUM(D245:D252)</f>
        <v>8</v>
      </c>
      <c r="E244" s="27">
        <f>SUM(E245:E252)</f>
        <v>0</v>
      </c>
    </row>
    <row r="245" spans="1:5" hidden="1" outlineLevel="1" x14ac:dyDescent="0.25">
      <c r="A245" s="21">
        <v>600</v>
      </c>
      <c r="B245" s="21" t="s">
        <v>270</v>
      </c>
      <c r="C245" s="27">
        <v>1</v>
      </c>
      <c r="D245" s="27">
        <v>1</v>
      </c>
      <c r="E245" s="27">
        <v>0</v>
      </c>
    </row>
    <row r="246" spans="1:5" hidden="1" outlineLevel="1" x14ac:dyDescent="0.25">
      <c r="A246" s="21">
        <v>601</v>
      </c>
      <c r="B246" s="21" t="s">
        <v>271</v>
      </c>
      <c r="C246" s="27">
        <v>1</v>
      </c>
      <c r="D246" s="27">
        <v>1</v>
      </c>
      <c r="E246" s="27">
        <v>0</v>
      </c>
    </row>
    <row r="247" spans="1:5" hidden="1" outlineLevel="1" x14ac:dyDescent="0.25">
      <c r="A247" s="21">
        <v>602</v>
      </c>
      <c r="B247" s="21" t="s">
        <v>272</v>
      </c>
      <c r="C247" s="27">
        <v>1</v>
      </c>
      <c r="D247" s="27">
        <v>1</v>
      </c>
      <c r="E247" s="27">
        <v>0</v>
      </c>
    </row>
    <row r="248" spans="1:5" hidden="1" outlineLevel="1" x14ac:dyDescent="0.25">
      <c r="A248" s="21">
        <v>603</v>
      </c>
      <c r="B248" s="21" t="s">
        <v>273</v>
      </c>
      <c r="C248" s="27">
        <v>1</v>
      </c>
      <c r="D248" s="27">
        <v>1</v>
      </c>
      <c r="E248" s="27">
        <v>0</v>
      </c>
    </row>
    <row r="249" spans="1:5" hidden="1" outlineLevel="1" x14ac:dyDescent="0.25">
      <c r="A249" s="21">
        <v>604</v>
      </c>
      <c r="B249" s="21" t="s">
        <v>274</v>
      </c>
      <c r="C249" s="27">
        <v>1</v>
      </c>
      <c r="D249" s="27">
        <v>1</v>
      </c>
      <c r="E249" s="27">
        <v>0</v>
      </c>
    </row>
    <row r="250" spans="1:5" hidden="1" outlineLevel="1" x14ac:dyDescent="0.25">
      <c r="A250" s="21">
        <v>605</v>
      </c>
      <c r="B250" s="21" t="s">
        <v>275</v>
      </c>
      <c r="C250" s="27">
        <v>1</v>
      </c>
      <c r="D250" s="27">
        <v>1</v>
      </c>
      <c r="E250" s="27">
        <v>0</v>
      </c>
    </row>
    <row r="251" spans="1:5" hidden="1" outlineLevel="1" x14ac:dyDescent="0.25">
      <c r="A251" s="21">
        <v>606</v>
      </c>
      <c r="B251" s="21" t="s">
        <v>276</v>
      </c>
      <c r="C251" s="27">
        <v>1</v>
      </c>
      <c r="D251" s="27">
        <v>1</v>
      </c>
      <c r="E251" s="27">
        <v>0</v>
      </c>
    </row>
    <row r="252" spans="1:5" hidden="1" outlineLevel="1" x14ac:dyDescent="0.25">
      <c r="A252" s="21">
        <v>609</v>
      </c>
      <c r="B252" s="21" t="s">
        <v>277</v>
      </c>
      <c r="C252" s="27">
        <v>1</v>
      </c>
      <c r="D252" s="27">
        <v>1</v>
      </c>
      <c r="E252" s="27">
        <v>0</v>
      </c>
    </row>
    <row r="253" spans="1:5" collapsed="1" x14ac:dyDescent="0.25">
      <c r="A253" s="21">
        <v>61</v>
      </c>
      <c r="B253" s="21" t="s">
        <v>278</v>
      </c>
      <c r="C253" s="27">
        <f>SUM(C254:C261)</f>
        <v>8</v>
      </c>
      <c r="D253" s="27">
        <f>SUM(D254:D261)</f>
        <v>8</v>
      </c>
      <c r="E253" s="27">
        <f>SUM(E254:E261)</f>
        <v>0</v>
      </c>
    </row>
    <row r="254" spans="1:5" hidden="1" outlineLevel="1" x14ac:dyDescent="0.25">
      <c r="A254" s="21">
        <v>610</v>
      </c>
      <c r="B254" s="21" t="s">
        <v>236</v>
      </c>
      <c r="C254" s="27">
        <v>1</v>
      </c>
      <c r="D254" s="27">
        <v>1</v>
      </c>
      <c r="E254" s="27">
        <v>0</v>
      </c>
    </row>
    <row r="255" spans="1:5" hidden="1" outlineLevel="1" x14ac:dyDescent="0.25">
      <c r="A255" s="21">
        <v>611</v>
      </c>
      <c r="B255" s="21" t="s">
        <v>279</v>
      </c>
      <c r="C255" s="27">
        <v>1</v>
      </c>
      <c r="D255" s="27">
        <v>1</v>
      </c>
      <c r="E255" s="27">
        <v>0</v>
      </c>
    </row>
    <row r="256" spans="1:5" hidden="1" outlineLevel="1" x14ac:dyDescent="0.25">
      <c r="A256" s="21">
        <v>612</v>
      </c>
      <c r="B256" s="21" t="s">
        <v>238</v>
      </c>
      <c r="C256" s="27">
        <v>1</v>
      </c>
      <c r="D256" s="27">
        <v>1</v>
      </c>
      <c r="E256" s="27">
        <v>0</v>
      </c>
    </row>
    <row r="257" spans="1:5" hidden="1" outlineLevel="1" x14ac:dyDescent="0.25">
      <c r="A257" s="21">
        <v>613</v>
      </c>
      <c r="B257" s="21" t="s">
        <v>280</v>
      </c>
      <c r="C257" s="27">
        <v>1</v>
      </c>
      <c r="D257" s="27">
        <v>1</v>
      </c>
      <c r="E257" s="27">
        <v>0</v>
      </c>
    </row>
    <row r="258" spans="1:5" hidden="1" outlineLevel="1" x14ac:dyDescent="0.25">
      <c r="A258" s="21">
        <v>614</v>
      </c>
      <c r="B258" s="21" t="s">
        <v>240</v>
      </c>
      <c r="C258" s="27">
        <v>1</v>
      </c>
      <c r="D258" s="27">
        <v>1</v>
      </c>
      <c r="E258" s="27">
        <v>0</v>
      </c>
    </row>
    <row r="259" spans="1:5" hidden="1" outlineLevel="1" x14ac:dyDescent="0.25">
      <c r="A259" s="21">
        <v>615</v>
      </c>
      <c r="B259" s="21" t="s">
        <v>241</v>
      </c>
      <c r="C259" s="27">
        <v>1</v>
      </c>
      <c r="D259" s="27">
        <v>1</v>
      </c>
      <c r="E259" s="27">
        <v>0</v>
      </c>
    </row>
    <row r="260" spans="1:5" hidden="1" outlineLevel="1" x14ac:dyDescent="0.25">
      <c r="A260" s="21">
        <v>616</v>
      </c>
      <c r="B260" s="21" t="s">
        <v>242</v>
      </c>
      <c r="C260" s="27">
        <v>1</v>
      </c>
      <c r="D260" s="27">
        <v>1</v>
      </c>
      <c r="E260" s="27">
        <v>0</v>
      </c>
    </row>
    <row r="261" spans="1:5" hidden="1" outlineLevel="1" x14ac:dyDescent="0.25">
      <c r="A261" s="21">
        <v>619</v>
      </c>
      <c r="B261" s="21" t="s">
        <v>281</v>
      </c>
      <c r="C261" s="27">
        <v>1</v>
      </c>
      <c r="D261" s="27">
        <v>1</v>
      </c>
      <c r="E261" s="27">
        <v>0</v>
      </c>
    </row>
    <row r="262" spans="1:5" collapsed="1" x14ac:dyDescent="0.25">
      <c r="A262" s="21">
        <v>62</v>
      </c>
      <c r="B262" s="21" t="s">
        <v>282</v>
      </c>
      <c r="C262" s="27">
        <f>SUM(C263:C265)</f>
        <v>6</v>
      </c>
      <c r="D262" s="27">
        <f>SUM(D263:D265)</f>
        <v>3</v>
      </c>
      <c r="E262" s="27">
        <f>SUM(E263:E265)</f>
        <v>0</v>
      </c>
    </row>
    <row r="263" spans="1:5" hidden="1" outlineLevel="1" x14ac:dyDescent="0.25">
      <c r="A263" s="21">
        <v>620</v>
      </c>
      <c r="B263" s="21" t="s">
        <v>245</v>
      </c>
      <c r="C263" s="27">
        <v>2</v>
      </c>
      <c r="D263" s="27">
        <v>1</v>
      </c>
      <c r="E263" s="27">
        <v>0</v>
      </c>
    </row>
    <row r="264" spans="1:5" hidden="1" outlineLevel="1" x14ac:dyDescent="0.25">
      <c r="A264" s="21">
        <v>621</v>
      </c>
      <c r="B264" s="21" t="s">
        <v>246</v>
      </c>
      <c r="C264" s="27">
        <v>2</v>
      </c>
      <c r="D264" s="27">
        <v>1</v>
      </c>
      <c r="E264" s="27">
        <v>0</v>
      </c>
    </row>
    <row r="265" spans="1:5" hidden="1" outlineLevel="1" x14ac:dyDescent="0.25">
      <c r="A265" s="21">
        <v>629</v>
      </c>
      <c r="B265" s="21" t="s">
        <v>247</v>
      </c>
      <c r="C265" s="27">
        <v>2</v>
      </c>
      <c r="D265" s="27">
        <v>1</v>
      </c>
      <c r="E265" s="27">
        <v>0</v>
      </c>
    </row>
    <row r="266" spans="1:5" collapsed="1" x14ac:dyDescent="0.25">
      <c r="A266" s="21">
        <v>63</v>
      </c>
      <c r="B266" s="21" t="s">
        <v>283</v>
      </c>
      <c r="C266" s="27">
        <f>SUM(C267:C275)</f>
        <v>9</v>
      </c>
      <c r="D266" s="27">
        <f>SUM(D267:D275)</f>
        <v>9</v>
      </c>
      <c r="E266" s="27">
        <f>SUM(E267:E275)</f>
        <v>0</v>
      </c>
    </row>
    <row r="267" spans="1:5" hidden="1" outlineLevel="1" x14ac:dyDescent="0.25">
      <c r="A267" s="21">
        <v>630</v>
      </c>
      <c r="B267" s="21" t="s">
        <v>248</v>
      </c>
      <c r="C267" s="27">
        <v>1</v>
      </c>
      <c r="D267" s="27">
        <v>1</v>
      </c>
      <c r="E267" s="27">
        <v>0</v>
      </c>
    </row>
    <row r="268" spans="1:5" hidden="1" outlineLevel="1" x14ac:dyDescent="0.25">
      <c r="A268" s="21">
        <v>631</v>
      </c>
      <c r="B268" s="21" t="s">
        <v>249</v>
      </c>
      <c r="C268" s="27">
        <v>1</v>
      </c>
      <c r="D268" s="27">
        <v>1</v>
      </c>
      <c r="E268" s="27">
        <v>0</v>
      </c>
    </row>
    <row r="269" spans="1:5" hidden="1" outlineLevel="1" x14ac:dyDescent="0.25">
      <c r="A269" s="21">
        <v>632</v>
      </c>
      <c r="B269" s="21" t="s">
        <v>284</v>
      </c>
      <c r="C269" s="27">
        <v>1</v>
      </c>
      <c r="D269" s="27">
        <v>1</v>
      </c>
      <c r="E269" s="27">
        <v>0</v>
      </c>
    </row>
    <row r="270" spans="1:5" hidden="1" outlineLevel="1" x14ac:dyDescent="0.25">
      <c r="A270" s="21">
        <v>633</v>
      </c>
      <c r="B270" s="21" t="s">
        <v>251</v>
      </c>
      <c r="C270" s="27">
        <v>1</v>
      </c>
      <c r="D270" s="27">
        <v>1</v>
      </c>
      <c r="E270" s="27">
        <v>0</v>
      </c>
    </row>
    <row r="271" spans="1:5" hidden="1" outlineLevel="1" x14ac:dyDescent="0.25">
      <c r="A271" s="21">
        <v>634</v>
      </c>
      <c r="B271" s="21" t="s">
        <v>252</v>
      </c>
      <c r="C271" s="27">
        <v>1</v>
      </c>
      <c r="D271" s="27">
        <v>1</v>
      </c>
      <c r="E271" s="27">
        <v>0</v>
      </c>
    </row>
    <row r="272" spans="1:5" hidden="1" outlineLevel="1" x14ac:dyDescent="0.25">
      <c r="A272" s="21">
        <v>635</v>
      </c>
      <c r="B272" s="21" t="s">
        <v>253</v>
      </c>
      <c r="C272" s="27">
        <v>1</v>
      </c>
      <c r="D272" s="27">
        <v>1</v>
      </c>
      <c r="E272" s="27">
        <v>0</v>
      </c>
    </row>
    <row r="273" spans="1:5" hidden="1" outlineLevel="1" x14ac:dyDescent="0.25">
      <c r="A273" s="21">
        <v>636</v>
      </c>
      <c r="B273" s="21" t="s">
        <v>254</v>
      </c>
      <c r="C273" s="27">
        <v>1</v>
      </c>
      <c r="D273" s="27">
        <v>1</v>
      </c>
      <c r="E273" s="27">
        <v>0</v>
      </c>
    </row>
    <row r="274" spans="1:5" hidden="1" outlineLevel="1" x14ac:dyDescent="0.25">
      <c r="A274" s="21">
        <v>637</v>
      </c>
      <c r="B274" s="21" t="s">
        <v>255</v>
      </c>
      <c r="C274" s="27">
        <v>1</v>
      </c>
      <c r="D274" s="27">
        <v>1</v>
      </c>
      <c r="E274" s="27">
        <v>0</v>
      </c>
    </row>
    <row r="275" spans="1:5" hidden="1" outlineLevel="1" x14ac:dyDescent="0.25">
      <c r="A275" s="21">
        <v>638</v>
      </c>
      <c r="B275" s="21" t="s">
        <v>256</v>
      </c>
      <c r="C275" s="27">
        <v>1</v>
      </c>
      <c r="D275" s="27">
        <v>1</v>
      </c>
      <c r="E275" s="27">
        <v>0</v>
      </c>
    </row>
    <row r="276" spans="1:5" collapsed="1" x14ac:dyDescent="0.25">
      <c r="A276" s="21">
        <v>64</v>
      </c>
      <c r="B276" s="21" t="s">
        <v>285</v>
      </c>
      <c r="C276" s="27">
        <f>SUM(C277:C285)</f>
        <v>9</v>
      </c>
      <c r="D276" s="27">
        <f>SUM(D277:D285)</f>
        <v>9</v>
      </c>
      <c r="E276" s="27">
        <f>SUM(E277:E285)</f>
        <v>0</v>
      </c>
    </row>
    <row r="277" spans="1:5" hidden="1" outlineLevel="1" x14ac:dyDescent="0.25">
      <c r="A277" s="21">
        <v>640</v>
      </c>
      <c r="B277" s="21" t="s">
        <v>248</v>
      </c>
      <c r="C277" s="27">
        <v>1</v>
      </c>
      <c r="D277" s="27">
        <v>1</v>
      </c>
      <c r="E277" s="27">
        <v>0</v>
      </c>
    </row>
    <row r="278" spans="1:5" hidden="1" outlineLevel="1" x14ac:dyDescent="0.25">
      <c r="A278" s="21">
        <v>641</v>
      </c>
      <c r="B278" s="21" t="s">
        <v>249</v>
      </c>
      <c r="C278" s="27">
        <v>1</v>
      </c>
      <c r="D278" s="27">
        <v>1</v>
      </c>
      <c r="E278" s="27">
        <v>0</v>
      </c>
    </row>
    <row r="279" spans="1:5" hidden="1" outlineLevel="1" x14ac:dyDescent="0.25">
      <c r="A279" s="21">
        <v>642</v>
      </c>
      <c r="B279" s="21" t="s">
        <v>284</v>
      </c>
      <c r="C279" s="27">
        <v>1</v>
      </c>
      <c r="D279" s="27">
        <v>1</v>
      </c>
      <c r="E279" s="27">
        <v>0</v>
      </c>
    </row>
    <row r="280" spans="1:5" hidden="1" outlineLevel="1" x14ac:dyDescent="0.25">
      <c r="A280" s="21">
        <v>643</v>
      </c>
      <c r="B280" s="21" t="s">
        <v>251</v>
      </c>
      <c r="C280" s="27">
        <v>1</v>
      </c>
      <c r="D280" s="27">
        <v>1</v>
      </c>
      <c r="E280" s="27">
        <v>0</v>
      </c>
    </row>
    <row r="281" spans="1:5" hidden="1" outlineLevel="1" x14ac:dyDescent="0.25">
      <c r="A281" s="21">
        <v>644</v>
      </c>
      <c r="B281" s="21" t="s">
        <v>252</v>
      </c>
      <c r="C281" s="27">
        <v>1</v>
      </c>
      <c r="D281" s="27">
        <v>1</v>
      </c>
      <c r="E281" s="27">
        <v>0</v>
      </c>
    </row>
    <row r="282" spans="1:5" hidden="1" outlineLevel="1" x14ac:dyDescent="0.25">
      <c r="A282" s="21">
        <v>645</v>
      </c>
      <c r="B282" s="21" t="s">
        <v>253</v>
      </c>
      <c r="C282" s="27">
        <v>1</v>
      </c>
      <c r="D282" s="27">
        <v>1</v>
      </c>
      <c r="E282" s="27">
        <v>0</v>
      </c>
    </row>
    <row r="283" spans="1:5" hidden="1" outlineLevel="1" x14ac:dyDescent="0.25">
      <c r="A283" s="21">
        <v>646</v>
      </c>
      <c r="B283" s="21" t="s">
        <v>254</v>
      </c>
      <c r="C283" s="27">
        <v>1</v>
      </c>
      <c r="D283" s="27">
        <v>1</v>
      </c>
      <c r="E283" s="27">
        <v>0</v>
      </c>
    </row>
    <row r="284" spans="1:5" hidden="1" outlineLevel="1" x14ac:dyDescent="0.25">
      <c r="A284" s="21">
        <v>647</v>
      </c>
      <c r="B284" s="21" t="s">
        <v>255</v>
      </c>
      <c r="C284" s="27">
        <v>1</v>
      </c>
      <c r="D284" s="27">
        <v>1</v>
      </c>
      <c r="E284" s="27">
        <v>0</v>
      </c>
    </row>
    <row r="285" spans="1:5" hidden="1" outlineLevel="1" x14ac:dyDescent="0.25">
      <c r="A285" s="21">
        <v>648</v>
      </c>
      <c r="B285" s="21" t="s">
        <v>256</v>
      </c>
      <c r="C285" s="27">
        <v>1</v>
      </c>
      <c r="D285" s="27">
        <v>1</v>
      </c>
      <c r="E285" s="27">
        <v>0</v>
      </c>
    </row>
    <row r="286" spans="1:5" collapsed="1" x14ac:dyDescent="0.25">
      <c r="A286" s="21">
        <v>65</v>
      </c>
      <c r="B286" s="21" t="s">
        <v>286</v>
      </c>
      <c r="C286" s="27">
        <f>SUM(C287:C294)</f>
        <v>8</v>
      </c>
      <c r="D286" s="27">
        <f>SUM(D287:D294)</f>
        <v>8</v>
      </c>
      <c r="E286" s="27">
        <f>SUM(E287:E294)</f>
        <v>0</v>
      </c>
    </row>
    <row r="287" spans="1:5" hidden="1" outlineLevel="1" x14ac:dyDescent="0.25">
      <c r="A287" s="21">
        <v>650</v>
      </c>
      <c r="B287" s="21" t="s">
        <v>248</v>
      </c>
      <c r="C287" s="27">
        <v>1</v>
      </c>
      <c r="D287" s="27">
        <v>1</v>
      </c>
      <c r="E287" s="27">
        <v>0</v>
      </c>
    </row>
    <row r="288" spans="1:5" hidden="1" outlineLevel="1" x14ac:dyDescent="0.25">
      <c r="A288" s="21">
        <v>651</v>
      </c>
      <c r="B288" s="21" t="s">
        <v>249</v>
      </c>
      <c r="C288" s="27">
        <v>1</v>
      </c>
      <c r="D288" s="27">
        <v>1</v>
      </c>
      <c r="E288" s="27">
        <v>0</v>
      </c>
    </row>
    <row r="289" spans="1:5" hidden="1" outlineLevel="1" x14ac:dyDescent="0.25">
      <c r="A289" s="21">
        <v>652</v>
      </c>
      <c r="B289" s="21" t="s">
        <v>284</v>
      </c>
      <c r="C289" s="27">
        <v>1</v>
      </c>
      <c r="D289" s="27">
        <v>1</v>
      </c>
      <c r="E289" s="27">
        <v>0</v>
      </c>
    </row>
    <row r="290" spans="1:5" hidden="1" outlineLevel="1" x14ac:dyDescent="0.25">
      <c r="A290" s="21">
        <v>653</v>
      </c>
      <c r="B290" s="21" t="s">
        <v>251</v>
      </c>
      <c r="C290" s="27">
        <v>1</v>
      </c>
      <c r="D290" s="27">
        <v>1</v>
      </c>
      <c r="E290" s="27">
        <v>0</v>
      </c>
    </row>
    <row r="291" spans="1:5" hidden="1" outlineLevel="1" x14ac:dyDescent="0.25">
      <c r="A291" s="21">
        <v>654</v>
      </c>
      <c r="B291" s="21" t="s">
        <v>252</v>
      </c>
      <c r="C291" s="27">
        <v>1</v>
      </c>
      <c r="D291" s="27">
        <v>1</v>
      </c>
      <c r="E291" s="27">
        <v>0</v>
      </c>
    </row>
    <row r="292" spans="1:5" hidden="1" outlineLevel="1" x14ac:dyDescent="0.25">
      <c r="A292" s="21">
        <v>655</v>
      </c>
      <c r="B292" s="21" t="s">
        <v>253</v>
      </c>
      <c r="C292" s="27">
        <v>1</v>
      </c>
      <c r="D292" s="27">
        <v>1</v>
      </c>
      <c r="E292" s="27">
        <v>0</v>
      </c>
    </row>
    <row r="293" spans="1:5" hidden="1" outlineLevel="1" x14ac:dyDescent="0.25">
      <c r="A293" s="21">
        <v>656</v>
      </c>
      <c r="B293" s="21" t="s">
        <v>254</v>
      </c>
      <c r="C293" s="27">
        <v>1</v>
      </c>
      <c r="D293" s="27">
        <v>1</v>
      </c>
      <c r="E293" s="27">
        <v>0</v>
      </c>
    </row>
    <row r="294" spans="1:5" hidden="1" outlineLevel="1" x14ac:dyDescent="0.25">
      <c r="A294" s="21">
        <v>658</v>
      </c>
      <c r="B294" s="21" t="s">
        <v>256</v>
      </c>
      <c r="C294" s="27">
        <v>1</v>
      </c>
      <c r="D294" s="27">
        <v>1</v>
      </c>
      <c r="E294" s="27">
        <v>0</v>
      </c>
    </row>
    <row r="295" spans="1:5" collapsed="1" x14ac:dyDescent="0.25">
      <c r="A295" s="21">
        <v>66</v>
      </c>
      <c r="B295" s="21" t="s">
        <v>287</v>
      </c>
      <c r="C295" s="27">
        <f>SUM(C296:C304)</f>
        <v>9</v>
      </c>
      <c r="D295" s="27">
        <f>SUM(D296:D304)</f>
        <v>9</v>
      </c>
      <c r="E295" s="27">
        <f>SUM(E296:E304)</f>
        <v>0</v>
      </c>
    </row>
    <row r="296" spans="1:5" hidden="1" outlineLevel="1" x14ac:dyDescent="0.25">
      <c r="A296" s="21">
        <v>660</v>
      </c>
      <c r="B296" s="21" t="s">
        <v>248</v>
      </c>
      <c r="C296" s="27">
        <v>1</v>
      </c>
      <c r="D296" s="27">
        <v>1</v>
      </c>
      <c r="E296" s="27">
        <v>0</v>
      </c>
    </row>
    <row r="297" spans="1:5" hidden="1" outlineLevel="1" x14ac:dyDescent="0.25">
      <c r="A297" s="21">
        <v>661</v>
      </c>
      <c r="B297" s="21" t="s">
        <v>249</v>
      </c>
      <c r="C297" s="27">
        <v>1</v>
      </c>
      <c r="D297" s="27">
        <v>1</v>
      </c>
      <c r="E297" s="27">
        <v>0</v>
      </c>
    </row>
    <row r="298" spans="1:5" hidden="1" outlineLevel="1" x14ac:dyDescent="0.25">
      <c r="A298" s="21">
        <v>662</v>
      </c>
      <c r="B298" s="21" t="s">
        <v>284</v>
      </c>
      <c r="C298" s="27">
        <v>1</v>
      </c>
      <c r="D298" s="27">
        <v>1</v>
      </c>
      <c r="E298" s="27">
        <v>0</v>
      </c>
    </row>
    <row r="299" spans="1:5" hidden="1" outlineLevel="1" x14ac:dyDescent="0.25">
      <c r="A299" s="21">
        <v>663</v>
      </c>
      <c r="B299" s="21" t="s">
        <v>251</v>
      </c>
      <c r="C299" s="27">
        <v>1</v>
      </c>
      <c r="D299" s="27">
        <v>1</v>
      </c>
      <c r="E299" s="27">
        <v>0</v>
      </c>
    </row>
    <row r="300" spans="1:5" hidden="1" outlineLevel="1" x14ac:dyDescent="0.25">
      <c r="A300" s="21">
        <v>664</v>
      </c>
      <c r="B300" s="21" t="s">
        <v>252</v>
      </c>
      <c r="C300" s="27">
        <v>1</v>
      </c>
      <c r="D300" s="27">
        <v>1</v>
      </c>
      <c r="E300" s="27">
        <v>0</v>
      </c>
    </row>
    <row r="301" spans="1:5" hidden="1" outlineLevel="1" x14ac:dyDescent="0.25">
      <c r="A301" s="21">
        <v>665</v>
      </c>
      <c r="B301" s="21" t="s">
        <v>253</v>
      </c>
      <c r="C301" s="27">
        <v>1</v>
      </c>
      <c r="D301" s="27">
        <v>1</v>
      </c>
      <c r="E301" s="27">
        <v>0</v>
      </c>
    </row>
    <row r="302" spans="1:5" hidden="1" outlineLevel="1" x14ac:dyDescent="0.25">
      <c r="A302" s="21">
        <v>666</v>
      </c>
      <c r="B302" s="21" t="s">
        <v>254</v>
      </c>
      <c r="C302" s="27">
        <v>1</v>
      </c>
      <c r="D302" s="27">
        <v>1</v>
      </c>
      <c r="E302" s="27">
        <v>0</v>
      </c>
    </row>
    <row r="303" spans="1:5" hidden="1" outlineLevel="1" x14ac:dyDescent="0.25">
      <c r="A303" s="21">
        <v>667</v>
      </c>
      <c r="B303" s="21" t="s">
        <v>255</v>
      </c>
      <c r="C303" s="27">
        <v>1</v>
      </c>
      <c r="D303" s="27">
        <v>1</v>
      </c>
      <c r="E303" s="27">
        <v>0</v>
      </c>
    </row>
    <row r="304" spans="1:5" hidden="1" outlineLevel="1" x14ac:dyDescent="0.25">
      <c r="A304" s="21">
        <v>668</v>
      </c>
      <c r="B304" s="21" t="s">
        <v>256</v>
      </c>
      <c r="C304" s="27">
        <v>1</v>
      </c>
      <c r="D304" s="27">
        <v>1</v>
      </c>
      <c r="E304" s="27">
        <v>0</v>
      </c>
    </row>
    <row r="305" spans="1:5" collapsed="1" x14ac:dyDescent="0.25">
      <c r="A305" s="21">
        <v>67</v>
      </c>
      <c r="B305" s="21" t="s">
        <v>259</v>
      </c>
      <c r="C305" s="27">
        <f>SUM(C306:C314)</f>
        <v>18</v>
      </c>
      <c r="D305" s="27">
        <f>SUM(D306:D314)</f>
        <v>9</v>
      </c>
      <c r="E305" s="27">
        <f>SUM(E306:E314)</f>
        <v>18</v>
      </c>
    </row>
    <row r="306" spans="1:5" hidden="1" outlineLevel="1" x14ac:dyDescent="0.25">
      <c r="A306" s="21">
        <v>670</v>
      </c>
      <c r="B306" s="21" t="s">
        <v>248</v>
      </c>
      <c r="C306" s="27">
        <v>2</v>
      </c>
      <c r="D306" s="27">
        <v>1</v>
      </c>
      <c r="E306" s="27">
        <v>2</v>
      </c>
    </row>
    <row r="307" spans="1:5" hidden="1" outlineLevel="1" x14ac:dyDescent="0.25">
      <c r="A307" s="21">
        <v>671</v>
      </c>
      <c r="B307" s="21" t="s">
        <v>249</v>
      </c>
      <c r="C307" s="27">
        <v>2</v>
      </c>
      <c r="D307" s="27">
        <v>1</v>
      </c>
      <c r="E307" s="27">
        <v>2</v>
      </c>
    </row>
    <row r="308" spans="1:5" hidden="1" outlineLevel="1" x14ac:dyDescent="0.25">
      <c r="A308" s="21">
        <v>672</v>
      </c>
      <c r="B308" s="21" t="s">
        <v>284</v>
      </c>
      <c r="C308" s="27">
        <v>2</v>
      </c>
      <c r="D308" s="27">
        <v>1</v>
      </c>
      <c r="E308" s="27">
        <v>2</v>
      </c>
    </row>
    <row r="309" spans="1:5" hidden="1" outlineLevel="1" x14ac:dyDescent="0.25">
      <c r="A309" s="21">
        <v>673</v>
      </c>
      <c r="B309" s="21" t="s">
        <v>251</v>
      </c>
      <c r="C309" s="27">
        <v>2</v>
      </c>
      <c r="D309" s="27">
        <v>1</v>
      </c>
      <c r="E309" s="27">
        <v>2</v>
      </c>
    </row>
    <row r="310" spans="1:5" hidden="1" outlineLevel="1" x14ac:dyDescent="0.25">
      <c r="A310" s="21">
        <v>674</v>
      </c>
      <c r="B310" s="21" t="s">
        <v>252</v>
      </c>
      <c r="C310" s="27">
        <v>2</v>
      </c>
      <c r="D310" s="27">
        <v>1</v>
      </c>
      <c r="E310" s="27">
        <v>2</v>
      </c>
    </row>
    <row r="311" spans="1:5" hidden="1" outlineLevel="1" x14ac:dyDescent="0.25">
      <c r="A311" s="21">
        <v>675</v>
      </c>
      <c r="B311" s="21" t="s">
        <v>253</v>
      </c>
      <c r="C311" s="27">
        <v>2</v>
      </c>
      <c r="D311" s="27">
        <v>1</v>
      </c>
      <c r="E311" s="27">
        <v>2</v>
      </c>
    </row>
    <row r="312" spans="1:5" hidden="1" outlineLevel="1" x14ac:dyDescent="0.25">
      <c r="A312" s="21">
        <v>676</v>
      </c>
      <c r="B312" s="21" t="s">
        <v>254</v>
      </c>
      <c r="C312" s="27">
        <v>2</v>
      </c>
      <c r="D312" s="27">
        <v>1</v>
      </c>
      <c r="E312" s="27">
        <v>2</v>
      </c>
    </row>
    <row r="313" spans="1:5" hidden="1" outlineLevel="1" x14ac:dyDescent="0.25">
      <c r="A313" s="21">
        <v>677</v>
      </c>
      <c r="B313" s="21" t="s">
        <v>255</v>
      </c>
      <c r="C313" s="27">
        <v>2</v>
      </c>
      <c r="D313" s="27">
        <v>1</v>
      </c>
      <c r="E313" s="27">
        <v>2</v>
      </c>
    </row>
    <row r="314" spans="1:5" hidden="1" outlineLevel="1" x14ac:dyDescent="0.25">
      <c r="A314" s="21">
        <v>678</v>
      </c>
      <c r="B314" s="21" t="s">
        <v>256</v>
      </c>
      <c r="C314" s="27">
        <v>2</v>
      </c>
      <c r="D314" s="27">
        <v>1</v>
      </c>
      <c r="E314" s="27">
        <v>2</v>
      </c>
    </row>
    <row r="315" spans="1:5" collapsed="1" x14ac:dyDescent="0.25">
      <c r="A315" s="21">
        <v>68</v>
      </c>
      <c r="B315" s="21" t="s">
        <v>288</v>
      </c>
      <c r="C315" s="27">
        <f>SUM(C316:C322)</f>
        <v>0</v>
      </c>
      <c r="D315" s="27">
        <f>SUM(D316:D322)</f>
        <v>7</v>
      </c>
      <c r="E315" s="27">
        <f>SUM(E316:E322)</f>
        <v>0</v>
      </c>
    </row>
    <row r="316" spans="1:5" hidden="1" outlineLevel="1" x14ac:dyDescent="0.25">
      <c r="A316" s="21">
        <v>680</v>
      </c>
      <c r="B316" s="21" t="s">
        <v>289</v>
      </c>
      <c r="C316" s="27">
        <v>0</v>
      </c>
      <c r="D316" s="27">
        <v>1</v>
      </c>
      <c r="E316" s="27">
        <v>0</v>
      </c>
    </row>
    <row r="317" spans="1:5" hidden="1" outlineLevel="1" x14ac:dyDescent="0.25">
      <c r="A317" s="21">
        <v>682</v>
      </c>
      <c r="B317" s="21" t="s">
        <v>290</v>
      </c>
      <c r="C317" s="27">
        <v>0</v>
      </c>
      <c r="D317" s="27">
        <v>1</v>
      </c>
      <c r="E317" s="27">
        <v>0</v>
      </c>
    </row>
    <row r="318" spans="1:5" hidden="1" outlineLevel="1" x14ac:dyDescent="0.25">
      <c r="A318" s="21">
        <v>683</v>
      </c>
      <c r="B318" s="21" t="s">
        <v>291</v>
      </c>
      <c r="C318" s="27">
        <v>0</v>
      </c>
      <c r="D318" s="27">
        <v>1</v>
      </c>
      <c r="E318" s="27">
        <v>0</v>
      </c>
    </row>
    <row r="319" spans="1:5" hidden="1" outlineLevel="1" x14ac:dyDescent="0.25">
      <c r="A319" s="21">
        <v>684</v>
      </c>
      <c r="B319" s="21" t="s">
        <v>292</v>
      </c>
      <c r="C319" s="27">
        <v>0</v>
      </c>
      <c r="D319" s="27">
        <v>1</v>
      </c>
      <c r="E319" s="27">
        <v>0</v>
      </c>
    </row>
    <row r="320" spans="1:5" hidden="1" outlineLevel="1" x14ac:dyDescent="0.25">
      <c r="A320" s="21">
        <v>685</v>
      </c>
      <c r="B320" s="21" t="s">
        <v>293</v>
      </c>
      <c r="C320" s="27">
        <v>0</v>
      </c>
      <c r="D320" s="27">
        <v>1</v>
      </c>
      <c r="E320" s="27">
        <v>0</v>
      </c>
    </row>
    <row r="321" spans="1:5" hidden="1" outlineLevel="1" x14ac:dyDescent="0.25">
      <c r="A321" s="21">
        <v>686</v>
      </c>
      <c r="B321" s="21" t="s">
        <v>294</v>
      </c>
      <c r="C321" s="27">
        <v>0</v>
      </c>
      <c r="D321" s="27">
        <v>1</v>
      </c>
      <c r="E321" s="27">
        <v>0</v>
      </c>
    </row>
    <row r="322" spans="1:5" hidden="1" outlineLevel="1" x14ac:dyDescent="0.25">
      <c r="A322" s="21">
        <v>689</v>
      </c>
      <c r="B322" s="21" t="s">
        <v>295</v>
      </c>
      <c r="C322" s="27">
        <v>0</v>
      </c>
      <c r="D322" s="27">
        <v>1</v>
      </c>
      <c r="E322" s="27">
        <v>0</v>
      </c>
    </row>
    <row r="323" spans="1:5" collapsed="1" x14ac:dyDescent="0.25">
      <c r="A323" s="21"/>
      <c r="B323" s="21"/>
      <c r="C323" s="27"/>
      <c r="D323" s="27"/>
      <c r="E323" s="27"/>
    </row>
    <row r="324" spans="1:5" x14ac:dyDescent="0.25">
      <c r="A324" s="21"/>
      <c r="B324" s="19" t="s">
        <v>296</v>
      </c>
      <c r="C324" s="32">
        <f>+C172-C243</f>
        <v>41</v>
      </c>
      <c r="D324" s="32">
        <f>+D172-D243</f>
        <v>-9</v>
      </c>
      <c r="E324" s="32">
        <f>+E172-E243</f>
        <v>17</v>
      </c>
    </row>
    <row r="325" spans="1:5" x14ac:dyDescent="0.25">
      <c r="A325" s="24"/>
      <c r="B325" s="24"/>
      <c r="C325" s="22"/>
      <c r="D325" s="22"/>
      <c r="E325" s="22"/>
    </row>
    <row r="326" spans="1:5" x14ac:dyDescent="0.25">
      <c r="A326" s="24"/>
      <c r="B326" s="24"/>
      <c r="C326" s="24"/>
      <c r="D326" s="24"/>
      <c r="E326" s="24"/>
    </row>
    <row r="327" spans="1:5" x14ac:dyDescent="0.25">
      <c r="A327" s="24"/>
      <c r="B327" s="24"/>
      <c r="C327" s="24"/>
      <c r="D327" s="24"/>
      <c r="E327" s="24"/>
    </row>
    <row r="328" spans="1:5" x14ac:dyDescent="0.25">
      <c r="A328" s="24"/>
      <c r="B328" s="24"/>
      <c r="C328" s="24"/>
      <c r="D328" s="24"/>
      <c r="E328" s="24"/>
    </row>
    <row r="329" spans="1:5" x14ac:dyDescent="0.25">
      <c r="A329" s="24"/>
      <c r="B329" s="24"/>
      <c r="C329" s="24"/>
      <c r="D329" s="24"/>
      <c r="E329" s="24"/>
    </row>
    <row r="330" spans="1:5" x14ac:dyDescent="0.25">
      <c r="A330" s="24"/>
      <c r="B330" s="24"/>
      <c r="C330" s="24"/>
      <c r="D330" s="24"/>
      <c r="E330" s="24"/>
    </row>
    <row r="331" spans="1:5" x14ac:dyDescent="0.25">
      <c r="A331" s="24"/>
      <c r="B331" s="24"/>
      <c r="C331" s="24"/>
      <c r="D331" s="24"/>
      <c r="E331" s="24"/>
    </row>
    <row r="332" spans="1:5" x14ac:dyDescent="0.25">
      <c r="A332" s="24"/>
      <c r="B332" s="24"/>
      <c r="C332" s="24"/>
      <c r="D332" s="24"/>
      <c r="E332" s="24"/>
    </row>
    <row r="333" spans="1:5" x14ac:dyDescent="0.25">
      <c r="A333" s="24"/>
      <c r="B333" s="24"/>
      <c r="C333" s="24"/>
      <c r="D333" s="24"/>
      <c r="E333" s="24"/>
    </row>
    <row r="334" spans="1:5" x14ac:dyDescent="0.25">
      <c r="A334" s="24"/>
      <c r="B334" s="24"/>
      <c r="C334" s="24"/>
      <c r="D334" s="24"/>
      <c r="E334" s="24"/>
    </row>
    <row r="335" spans="1:5" x14ac:dyDescent="0.25">
      <c r="A335" s="24"/>
      <c r="B335" s="24"/>
      <c r="C335" s="24"/>
      <c r="D335" s="24"/>
      <c r="E335" s="24"/>
    </row>
    <row r="336" spans="1:5" x14ac:dyDescent="0.25">
      <c r="A336" s="24"/>
      <c r="B336" s="24"/>
      <c r="C336" s="24"/>
      <c r="D336" s="24"/>
      <c r="E336" s="24"/>
    </row>
    <row r="337" spans="1:5" x14ac:dyDescent="0.25">
      <c r="A337" s="24"/>
      <c r="B337" s="24"/>
      <c r="C337" s="24"/>
      <c r="D337" s="24"/>
      <c r="E337" s="24"/>
    </row>
    <row r="338" spans="1:5" x14ac:dyDescent="0.25">
      <c r="A338" s="24"/>
      <c r="B338" s="24"/>
      <c r="C338" s="24"/>
      <c r="D338" s="24"/>
      <c r="E338" s="24"/>
    </row>
    <row r="339" spans="1:5" x14ac:dyDescent="0.25">
      <c r="A339" s="24"/>
      <c r="B339" s="24"/>
      <c r="C339" s="24"/>
      <c r="D339" s="24"/>
      <c r="E339" s="24"/>
    </row>
    <row r="340" spans="1:5" x14ac:dyDescent="0.25">
      <c r="A340" s="24"/>
      <c r="B340" s="24"/>
      <c r="C340" s="24"/>
      <c r="D340" s="24"/>
      <c r="E340" s="24"/>
    </row>
    <row r="341" spans="1:5" x14ac:dyDescent="0.25">
      <c r="A341" s="24"/>
      <c r="B341" s="24"/>
      <c r="C341" s="24"/>
      <c r="D341" s="24"/>
      <c r="E341" s="24"/>
    </row>
    <row r="342" spans="1:5" x14ac:dyDescent="0.25">
      <c r="A342" s="24"/>
      <c r="B342" s="24"/>
      <c r="C342" s="24"/>
      <c r="D342" s="24"/>
      <c r="E342" s="24"/>
    </row>
    <row r="343" spans="1:5" x14ac:dyDescent="0.25">
      <c r="A343" s="24"/>
      <c r="B343" s="24"/>
      <c r="C343" s="24"/>
      <c r="D343" s="24"/>
      <c r="E343" s="24"/>
    </row>
    <row r="344" spans="1:5" x14ac:dyDescent="0.25">
      <c r="A344" s="24"/>
      <c r="B344" s="24"/>
      <c r="C344" s="24"/>
      <c r="D344" s="24"/>
      <c r="E344" s="24"/>
    </row>
    <row r="345" spans="1:5" x14ac:dyDescent="0.25">
      <c r="A345" s="24"/>
      <c r="B345" s="24"/>
      <c r="C345" s="24"/>
      <c r="D345" s="24"/>
      <c r="E345" s="24"/>
    </row>
    <row r="346" spans="1:5" x14ac:dyDescent="0.25">
      <c r="A346" s="24"/>
      <c r="B346" s="24"/>
      <c r="C346" s="24"/>
      <c r="D346" s="24"/>
      <c r="E346" s="24"/>
    </row>
    <row r="347" spans="1:5" x14ac:dyDescent="0.25">
      <c r="A347" s="24"/>
      <c r="B347" s="24"/>
      <c r="C347" s="24"/>
      <c r="D347" s="24"/>
      <c r="E347" s="24"/>
    </row>
    <row r="348" spans="1:5" x14ac:dyDescent="0.25">
      <c r="A348" s="24"/>
      <c r="B348" s="24"/>
      <c r="C348" s="24"/>
      <c r="D348" s="24"/>
      <c r="E348" s="24"/>
    </row>
    <row r="349" spans="1:5" x14ac:dyDescent="0.25">
      <c r="A349" s="24"/>
      <c r="B349" s="24"/>
      <c r="C349" s="24"/>
      <c r="D349" s="24"/>
      <c r="E349" s="24"/>
    </row>
    <row r="350" spans="1:5" x14ac:dyDescent="0.25">
      <c r="A350" s="24"/>
      <c r="B350" s="24"/>
      <c r="C350" s="24"/>
      <c r="D350" s="24"/>
      <c r="E350" s="24"/>
    </row>
    <row r="351" spans="1:5" x14ac:dyDescent="0.25">
      <c r="A351" s="24"/>
      <c r="B351" s="24"/>
      <c r="C351" s="24"/>
      <c r="D351" s="24"/>
      <c r="E351" s="24"/>
    </row>
    <row r="352" spans="1:5" x14ac:dyDescent="0.25">
      <c r="A352" s="24"/>
      <c r="B352" s="24"/>
      <c r="C352" s="24"/>
      <c r="D352" s="24"/>
      <c r="E352" s="24"/>
    </row>
    <row r="353" spans="1:5" x14ac:dyDescent="0.25">
      <c r="A353" s="24"/>
      <c r="B353" s="24"/>
      <c r="C353" s="24"/>
      <c r="D353" s="24"/>
      <c r="E353" s="24"/>
    </row>
    <row r="354" spans="1:5" x14ac:dyDescent="0.25">
      <c r="A354" s="24"/>
      <c r="B354" s="24"/>
      <c r="C354" s="24"/>
      <c r="D354" s="24"/>
      <c r="E354" s="24"/>
    </row>
    <row r="355" spans="1:5" x14ac:dyDescent="0.25">
      <c r="A355" s="24"/>
      <c r="B355" s="24"/>
      <c r="C355" s="22"/>
      <c r="D355" s="22"/>
      <c r="E355" s="22"/>
    </row>
    <row r="356" spans="1:5" x14ac:dyDescent="0.25">
      <c r="A356" s="24"/>
      <c r="B356" s="24"/>
      <c r="C356" s="22"/>
      <c r="D356" s="22"/>
      <c r="E356" s="22"/>
    </row>
    <row r="357" spans="1:5" x14ac:dyDescent="0.25">
      <c r="A357" s="24"/>
      <c r="B357" s="24"/>
      <c r="C357" s="22"/>
      <c r="D357" s="22"/>
      <c r="E357" s="22"/>
    </row>
    <row r="358" spans="1:5" x14ac:dyDescent="0.25">
      <c r="A358" s="24"/>
      <c r="B358" s="24"/>
      <c r="C358" s="22"/>
      <c r="D358" s="22"/>
      <c r="E358" s="22"/>
    </row>
    <row r="359" spans="1:5" x14ac:dyDescent="0.25">
      <c r="A359" s="24"/>
      <c r="B359" s="24"/>
      <c r="C359" s="22"/>
      <c r="D359" s="22"/>
      <c r="E359" s="22"/>
    </row>
    <row r="360" spans="1:5" x14ac:dyDescent="0.25">
      <c r="A360" s="24"/>
      <c r="B360" s="24"/>
      <c r="C360" s="22"/>
      <c r="D360" s="22"/>
      <c r="E360" s="22"/>
    </row>
    <row r="361" spans="1:5" x14ac:dyDescent="0.25">
      <c r="A361" s="24"/>
      <c r="B361" s="24"/>
      <c r="C361" s="22"/>
      <c r="D361" s="22"/>
      <c r="E361" s="22"/>
    </row>
    <row r="362" spans="1:5" x14ac:dyDescent="0.25">
      <c r="A362" s="24"/>
      <c r="B362" s="24"/>
      <c r="C362" s="22"/>
      <c r="D362" s="22"/>
      <c r="E362" s="22"/>
    </row>
    <row r="363" spans="1:5" x14ac:dyDescent="0.25">
      <c r="A363" s="24"/>
      <c r="B363" s="24"/>
      <c r="C363" s="22"/>
      <c r="D363" s="22"/>
      <c r="E363" s="22"/>
    </row>
    <row r="364" spans="1:5" x14ac:dyDescent="0.25">
      <c r="A364" s="24"/>
      <c r="B364" s="24"/>
      <c r="C364" s="22"/>
      <c r="D364" s="22"/>
      <c r="E364" s="22"/>
    </row>
    <row r="365" spans="1:5" x14ac:dyDescent="0.25">
      <c r="A365" s="24"/>
      <c r="B365" s="24"/>
      <c r="C365" s="22"/>
      <c r="D365" s="22"/>
      <c r="E365" s="22"/>
    </row>
    <row r="366" spans="1:5" x14ac:dyDescent="0.25">
      <c r="A366" s="24"/>
      <c r="B366" s="24"/>
      <c r="C366" s="22"/>
      <c r="D366" s="22"/>
      <c r="E366" s="22"/>
    </row>
    <row r="367" spans="1:5" x14ac:dyDescent="0.25">
      <c r="A367" s="24"/>
      <c r="B367" s="24"/>
      <c r="C367" s="22"/>
      <c r="D367" s="22"/>
      <c r="E367" s="22"/>
    </row>
    <row r="368" spans="1:5" x14ac:dyDescent="0.25">
      <c r="A368" s="24"/>
      <c r="B368" s="24"/>
      <c r="C368" s="22"/>
      <c r="D368" s="22"/>
      <c r="E368" s="22"/>
    </row>
    <row r="369" spans="1:5" x14ac:dyDescent="0.25">
      <c r="A369" s="24"/>
      <c r="B369" s="24"/>
      <c r="C369" s="22"/>
      <c r="D369" s="22"/>
      <c r="E369" s="22"/>
    </row>
    <row r="370" spans="1:5" x14ac:dyDescent="0.25">
      <c r="A370" s="24"/>
      <c r="B370" s="24"/>
      <c r="C370" s="22"/>
      <c r="D370" s="22"/>
      <c r="E370" s="22"/>
    </row>
    <row r="371" spans="1:5" x14ac:dyDescent="0.25">
      <c r="A371" s="24"/>
      <c r="B371" s="24"/>
      <c r="C371" s="22"/>
      <c r="D371" s="22"/>
      <c r="E371" s="22"/>
    </row>
    <row r="372" spans="1:5" x14ac:dyDescent="0.25">
      <c r="A372" s="24"/>
      <c r="B372" s="24"/>
      <c r="C372" s="22"/>
      <c r="D372" s="22"/>
      <c r="E372" s="22"/>
    </row>
    <row r="373" spans="1:5" x14ac:dyDescent="0.25">
      <c r="A373" s="24"/>
      <c r="B373" s="24"/>
      <c r="C373" s="22"/>
      <c r="D373" s="22"/>
      <c r="E373" s="22"/>
    </row>
    <row r="374" spans="1:5" x14ac:dyDescent="0.25">
      <c r="A374" s="24"/>
      <c r="B374" s="24"/>
      <c r="C374" s="22"/>
      <c r="D374" s="22"/>
      <c r="E374" s="22"/>
    </row>
    <row r="375" spans="1:5" x14ac:dyDescent="0.25">
      <c r="A375" s="24"/>
      <c r="B375" s="24"/>
      <c r="C375" s="22"/>
      <c r="D375" s="22"/>
      <c r="E375" s="22"/>
    </row>
    <row r="376" spans="1:5" x14ac:dyDescent="0.25">
      <c r="A376" s="24"/>
      <c r="B376" s="24"/>
      <c r="C376" s="22"/>
      <c r="D376" s="22"/>
      <c r="E376" s="22"/>
    </row>
    <row r="377" spans="1:5" x14ac:dyDescent="0.25">
      <c r="A377" s="24"/>
      <c r="B377" s="24"/>
      <c r="C377" s="22"/>
      <c r="D377" s="22"/>
      <c r="E377" s="22"/>
    </row>
    <row r="378" spans="1:5" x14ac:dyDescent="0.25">
      <c r="A378" s="24"/>
      <c r="B378" s="24"/>
      <c r="C378" s="22"/>
      <c r="D378" s="22"/>
      <c r="E378" s="22"/>
    </row>
    <row r="379" spans="1:5" x14ac:dyDescent="0.25">
      <c r="A379" s="24"/>
      <c r="B379" s="24"/>
      <c r="C379" s="22"/>
      <c r="D379" s="22"/>
      <c r="E379" s="22"/>
    </row>
    <row r="380" spans="1:5" x14ac:dyDescent="0.25">
      <c r="A380" s="24"/>
      <c r="B380" s="24"/>
      <c r="C380" s="22"/>
      <c r="D380" s="22"/>
      <c r="E380" s="22"/>
    </row>
    <row r="381" spans="1:5" x14ac:dyDescent="0.25">
      <c r="A381" s="24"/>
      <c r="B381" s="24"/>
      <c r="C381" s="22"/>
      <c r="D381" s="22"/>
      <c r="E381" s="22"/>
    </row>
    <row r="382" spans="1:5" x14ac:dyDescent="0.25">
      <c r="A382" s="24"/>
      <c r="B382" s="24"/>
      <c r="C382" s="22"/>
      <c r="D382" s="22"/>
      <c r="E382" s="22"/>
    </row>
    <row r="383" spans="1:5" x14ac:dyDescent="0.25">
      <c r="A383" s="24"/>
      <c r="B383" s="24"/>
      <c r="C383" s="22"/>
      <c r="D383" s="22"/>
      <c r="E383" s="22"/>
    </row>
    <row r="384" spans="1:5" x14ac:dyDescent="0.25">
      <c r="A384" s="24"/>
      <c r="B384" s="24"/>
      <c r="C384" s="22"/>
      <c r="D384" s="22"/>
      <c r="E384" s="22"/>
    </row>
    <row r="385" spans="1:5" x14ac:dyDescent="0.25">
      <c r="A385" s="24"/>
      <c r="B385" s="24"/>
      <c r="C385" s="22"/>
      <c r="D385" s="22"/>
      <c r="E385" s="22"/>
    </row>
    <row r="386" spans="1:5" x14ac:dyDescent="0.25">
      <c r="A386" s="24"/>
      <c r="B386" s="24"/>
      <c r="C386" s="22"/>
      <c r="D386" s="22"/>
      <c r="E386" s="22"/>
    </row>
    <row r="387" spans="1:5" x14ac:dyDescent="0.25">
      <c r="A387" s="24"/>
      <c r="B387" s="24"/>
      <c r="C387" s="22"/>
      <c r="D387" s="22"/>
      <c r="E387" s="22"/>
    </row>
    <row r="388" spans="1:5" x14ac:dyDescent="0.25">
      <c r="A388" s="24"/>
      <c r="B388" s="24"/>
      <c r="C388" s="22"/>
      <c r="D388" s="22"/>
      <c r="E388" s="22"/>
    </row>
    <row r="389" spans="1:5" x14ac:dyDescent="0.25">
      <c r="A389" s="24"/>
      <c r="B389" s="24"/>
      <c r="C389" s="22"/>
      <c r="D389" s="22"/>
      <c r="E389" s="22"/>
    </row>
    <row r="390" spans="1:5" x14ac:dyDescent="0.25">
      <c r="A390" s="24"/>
      <c r="B390" s="24"/>
      <c r="C390" s="22"/>
      <c r="D390" s="22"/>
      <c r="E390" s="22"/>
    </row>
    <row r="391" spans="1:5" x14ac:dyDescent="0.25">
      <c r="A391" s="24"/>
      <c r="B391" s="24"/>
      <c r="C391" s="22"/>
      <c r="D391" s="22"/>
      <c r="E391" s="22"/>
    </row>
    <row r="392" spans="1:5" x14ac:dyDescent="0.25">
      <c r="A392" s="24"/>
      <c r="B392" s="24"/>
      <c r="C392" s="22"/>
      <c r="D392" s="22"/>
      <c r="E392" s="22"/>
    </row>
    <row r="393" spans="1:5" x14ac:dyDescent="0.25">
      <c r="A393" s="24"/>
      <c r="B393" s="24"/>
      <c r="C393" s="22"/>
      <c r="D393" s="22"/>
      <c r="E393" s="22"/>
    </row>
    <row r="394" spans="1:5" x14ac:dyDescent="0.25">
      <c r="A394" s="24"/>
      <c r="B394" s="24"/>
      <c r="C394" s="22"/>
      <c r="D394" s="22"/>
      <c r="E394" s="22"/>
    </row>
    <row r="395" spans="1:5" x14ac:dyDescent="0.25">
      <c r="A395" s="24"/>
      <c r="B395" s="24"/>
      <c r="C395" s="22"/>
      <c r="D395" s="22"/>
      <c r="E395" s="22"/>
    </row>
    <row r="396" spans="1:5" x14ac:dyDescent="0.25">
      <c r="A396" s="24"/>
      <c r="B396" s="24"/>
      <c r="C396" s="22"/>
      <c r="D396" s="22"/>
      <c r="E396" s="22"/>
    </row>
    <row r="397" spans="1:5" x14ac:dyDescent="0.25">
      <c r="A397" s="24"/>
      <c r="B397" s="24"/>
      <c r="C397" s="22"/>
      <c r="D397" s="22"/>
      <c r="E397" s="22"/>
    </row>
    <row r="398" spans="1:5" x14ac:dyDescent="0.25">
      <c r="A398" s="24"/>
      <c r="B398" s="24"/>
      <c r="C398" s="22"/>
      <c r="D398" s="22"/>
      <c r="E398" s="22"/>
    </row>
    <row r="399" spans="1:5" x14ac:dyDescent="0.25">
      <c r="A399" s="24"/>
      <c r="B399" s="24"/>
      <c r="C399" s="22"/>
      <c r="D399" s="22"/>
      <c r="E399" s="22"/>
    </row>
    <row r="400" spans="1:5" x14ac:dyDescent="0.25">
      <c r="A400" s="24"/>
      <c r="B400" s="24"/>
      <c r="C400" s="22"/>
      <c r="D400" s="22"/>
      <c r="E400" s="22"/>
    </row>
    <row r="401" spans="1:5" x14ac:dyDescent="0.25">
      <c r="A401" s="24"/>
      <c r="B401" s="24"/>
      <c r="C401" s="22"/>
      <c r="D401" s="22"/>
      <c r="E401" s="22"/>
    </row>
    <row r="402" spans="1:5" x14ac:dyDescent="0.25">
      <c r="A402" s="24"/>
      <c r="B402" s="24"/>
      <c r="C402" s="22"/>
      <c r="D402" s="22"/>
      <c r="E402" s="22"/>
    </row>
    <row r="403" spans="1:5" x14ac:dyDescent="0.25">
      <c r="A403" s="24"/>
      <c r="B403" s="24"/>
      <c r="C403" s="22"/>
      <c r="D403" s="22"/>
      <c r="E403" s="22"/>
    </row>
    <row r="404" spans="1:5" x14ac:dyDescent="0.25">
      <c r="A404" s="24"/>
      <c r="B404" s="24"/>
      <c r="C404" s="22"/>
      <c r="D404" s="22"/>
      <c r="E404" s="22"/>
    </row>
    <row r="405" spans="1:5" x14ac:dyDescent="0.25">
      <c r="A405" s="24"/>
      <c r="B405" s="24"/>
      <c r="C405" s="22"/>
      <c r="D405" s="22"/>
      <c r="E405" s="22"/>
    </row>
    <row r="406" spans="1:5" x14ac:dyDescent="0.25">
      <c r="A406" s="24"/>
      <c r="B406" s="24"/>
      <c r="C406" s="22"/>
      <c r="D406" s="22"/>
      <c r="E406" s="22"/>
    </row>
    <row r="407" spans="1:5" x14ac:dyDescent="0.25">
      <c r="A407" s="24"/>
      <c r="B407" s="24"/>
      <c r="C407" s="22"/>
      <c r="D407" s="22"/>
      <c r="E407" s="22"/>
    </row>
    <row r="408" spans="1:5" x14ac:dyDescent="0.25">
      <c r="A408" s="24"/>
      <c r="B408" s="24"/>
      <c r="C408" s="22"/>
      <c r="D408" s="22"/>
      <c r="E408" s="22"/>
    </row>
    <row r="409" spans="1:5" x14ac:dyDescent="0.25">
      <c r="A409" s="24"/>
      <c r="B409" s="24"/>
      <c r="C409" s="22"/>
      <c r="D409" s="22"/>
      <c r="E409" s="22"/>
    </row>
    <row r="410" spans="1:5" x14ac:dyDescent="0.25">
      <c r="A410" s="24"/>
      <c r="B410" s="24"/>
      <c r="C410" s="22"/>
      <c r="D410" s="22"/>
      <c r="E410" s="22"/>
    </row>
    <row r="411" spans="1:5" x14ac:dyDescent="0.25">
      <c r="A411" s="24"/>
      <c r="B411" s="24"/>
      <c r="C411" s="22"/>
      <c r="D411" s="22"/>
      <c r="E411" s="22"/>
    </row>
    <row r="412" spans="1:5" x14ac:dyDescent="0.25">
      <c r="A412" s="24"/>
      <c r="B412" s="24"/>
      <c r="C412" s="22"/>
      <c r="D412" s="22"/>
      <c r="E412" s="22"/>
    </row>
    <row r="413" spans="1:5" x14ac:dyDescent="0.25">
      <c r="A413" s="24"/>
      <c r="B413" s="24"/>
      <c r="C413" s="22"/>
      <c r="D413" s="22"/>
      <c r="E413" s="22"/>
    </row>
    <row r="414" spans="1:5" x14ac:dyDescent="0.25">
      <c r="A414" s="24"/>
      <c r="B414" s="24"/>
      <c r="C414" s="22"/>
      <c r="D414" s="22"/>
      <c r="E414" s="22"/>
    </row>
    <row r="415" spans="1:5" x14ac:dyDescent="0.25">
      <c r="A415" s="24"/>
      <c r="B415" s="24"/>
      <c r="C415" s="22"/>
      <c r="D415" s="22"/>
      <c r="E415" s="22"/>
    </row>
    <row r="416" spans="1:5" x14ac:dyDescent="0.25">
      <c r="A416" s="24"/>
      <c r="B416" s="24"/>
      <c r="C416" s="22"/>
      <c r="D416" s="22"/>
      <c r="E416" s="22"/>
    </row>
    <row r="417" spans="1:5" x14ac:dyDescent="0.25">
      <c r="A417" s="24"/>
      <c r="B417" s="24"/>
      <c r="C417" s="22"/>
      <c r="D417" s="22"/>
      <c r="E417" s="22"/>
    </row>
    <row r="418" spans="1:5" x14ac:dyDescent="0.25">
      <c r="A418" s="24"/>
      <c r="B418" s="24"/>
      <c r="C418" s="22"/>
      <c r="D418" s="22"/>
      <c r="E418" s="22"/>
    </row>
    <row r="419" spans="1:5" x14ac:dyDescent="0.25">
      <c r="A419" s="24"/>
      <c r="B419" s="24"/>
      <c r="C419" s="22"/>
      <c r="D419" s="22"/>
      <c r="E419" s="22"/>
    </row>
    <row r="420" spans="1:5" x14ac:dyDescent="0.25">
      <c r="A420" s="24"/>
      <c r="B420" s="24"/>
      <c r="C420" s="22"/>
      <c r="D420" s="22"/>
      <c r="E420" s="22"/>
    </row>
    <row r="421" spans="1:5" x14ac:dyDescent="0.25">
      <c r="A421" s="24"/>
      <c r="B421" s="24"/>
      <c r="C421" s="22"/>
      <c r="D421" s="22"/>
      <c r="E421" s="22"/>
    </row>
    <row r="422" spans="1:5" x14ac:dyDescent="0.25">
      <c r="A422" s="24"/>
      <c r="B422" s="24"/>
      <c r="C422" s="22"/>
      <c r="D422" s="22"/>
      <c r="E422" s="22"/>
    </row>
    <row r="423" spans="1:5" x14ac:dyDescent="0.25">
      <c r="A423" s="24"/>
      <c r="B423" s="24"/>
      <c r="C423" s="22"/>
      <c r="D423" s="22"/>
      <c r="E423" s="22"/>
    </row>
    <row r="424" spans="1:5" x14ac:dyDescent="0.25">
      <c r="A424" s="24"/>
      <c r="B424" s="24"/>
      <c r="C424" s="22"/>
      <c r="D424" s="22"/>
      <c r="E424" s="22"/>
    </row>
    <row r="425" spans="1:5" x14ac:dyDescent="0.25">
      <c r="A425" s="24"/>
      <c r="B425" s="24"/>
      <c r="C425" s="22"/>
      <c r="D425" s="22"/>
      <c r="E425" s="22"/>
    </row>
    <row r="426" spans="1:5" x14ac:dyDescent="0.25">
      <c r="A426" s="24"/>
      <c r="B426" s="24"/>
      <c r="C426" s="22"/>
      <c r="D426" s="22"/>
      <c r="E426" s="22"/>
    </row>
    <row r="427" spans="1:5" x14ac:dyDescent="0.25">
      <c r="A427" s="24"/>
      <c r="B427" s="24"/>
      <c r="C427" s="22"/>
      <c r="D427" s="22"/>
      <c r="E427" s="22"/>
    </row>
    <row r="428" spans="1:5" x14ac:dyDescent="0.25">
      <c r="A428" s="24"/>
      <c r="B428" s="24"/>
      <c r="C428" s="22"/>
      <c r="D428" s="22"/>
      <c r="E428" s="22"/>
    </row>
    <row r="429" spans="1:5" x14ac:dyDescent="0.25">
      <c r="A429" s="24"/>
      <c r="B429" s="24"/>
      <c r="C429" s="22"/>
      <c r="D429" s="22"/>
      <c r="E429" s="22"/>
    </row>
    <row r="430" spans="1:5" x14ac:dyDescent="0.25">
      <c r="A430" s="24"/>
      <c r="B430" s="24"/>
      <c r="C430" s="22"/>
      <c r="D430" s="22"/>
      <c r="E430" s="22"/>
    </row>
    <row r="431" spans="1:5" x14ac:dyDescent="0.25">
      <c r="A431" s="24"/>
      <c r="B431" s="24"/>
      <c r="C431" s="22"/>
      <c r="D431" s="22"/>
      <c r="E431" s="22"/>
    </row>
    <row r="432" spans="1:5" x14ac:dyDescent="0.25">
      <c r="A432" s="24"/>
      <c r="B432" s="24"/>
      <c r="C432" s="22"/>
      <c r="D432" s="22"/>
      <c r="E432" s="22"/>
    </row>
    <row r="433" spans="1:5" x14ac:dyDescent="0.25">
      <c r="A433" s="24"/>
      <c r="B433" s="24"/>
      <c r="C433" s="22"/>
      <c r="D433" s="22"/>
      <c r="E433" s="22"/>
    </row>
    <row r="434" spans="1:5" x14ac:dyDescent="0.25">
      <c r="A434" s="24"/>
      <c r="B434" s="24"/>
      <c r="C434" s="22"/>
      <c r="D434" s="22"/>
      <c r="E434" s="22"/>
    </row>
    <row r="435" spans="1:5" x14ac:dyDescent="0.25">
      <c r="A435" s="24"/>
      <c r="B435" s="24"/>
      <c r="C435" s="22"/>
      <c r="D435" s="22"/>
      <c r="E435" s="22"/>
    </row>
    <row r="436" spans="1:5" x14ac:dyDescent="0.25">
      <c r="A436" s="24"/>
      <c r="B436" s="24"/>
      <c r="C436" s="22"/>
      <c r="D436" s="22"/>
      <c r="E436" s="22"/>
    </row>
    <row r="437" spans="1:5" x14ac:dyDescent="0.25">
      <c r="A437" s="24"/>
      <c r="B437" s="24"/>
      <c r="C437" s="22"/>
      <c r="D437" s="22"/>
      <c r="E437" s="22"/>
    </row>
    <row r="438" spans="1:5" x14ac:dyDescent="0.25">
      <c r="A438" s="24"/>
      <c r="B438" s="24"/>
      <c r="C438" s="22"/>
      <c r="D438" s="22"/>
      <c r="E438" s="22"/>
    </row>
    <row r="439" spans="1:5" x14ac:dyDescent="0.25">
      <c r="A439" s="24"/>
      <c r="B439" s="24"/>
      <c r="C439" s="22"/>
      <c r="D439" s="22"/>
      <c r="E439" s="22"/>
    </row>
    <row r="440" spans="1:5" x14ac:dyDescent="0.25">
      <c r="A440" s="24"/>
      <c r="B440" s="24"/>
      <c r="C440" s="22"/>
      <c r="D440" s="22"/>
      <c r="E440" s="22"/>
    </row>
    <row r="441" spans="1:5" x14ac:dyDescent="0.25">
      <c r="A441" s="24"/>
      <c r="B441" s="24"/>
      <c r="C441" s="22"/>
      <c r="D441" s="22"/>
      <c r="E441" s="22"/>
    </row>
    <row r="442" spans="1:5" x14ac:dyDescent="0.25">
      <c r="A442" s="24"/>
      <c r="B442" s="24"/>
      <c r="C442" s="22"/>
      <c r="D442" s="22"/>
      <c r="E442" s="22"/>
    </row>
    <row r="443" spans="1:5" x14ac:dyDescent="0.25">
      <c r="A443" s="24"/>
      <c r="B443" s="24"/>
      <c r="C443" s="22"/>
      <c r="D443" s="22"/>
      <c r="E443" s="22"/>
    </row>
    <row r="444" spans="1:5" x14ac:dyDescent="0.25">
      <c r="A444" s="24"/>
      <c r="B444" s="24"/>
      <c r="C444" s="22"/>
      <c r="D444" s="22"/>
      <c r="E444" s="22"/>
    </row>
    <row r="445" spans="1:5" x14ac:dyDescent="0.25">
      <c r="A445" s="24"/>
      <c r="B445" s="24"/>
      <c r="C445" s="22"/>
      <c r="D445" s="22"/>
      <c r="E445" s="22"/>
    </row>
    <row r="446" spans="1:5" x14ac:dyDescent="0.25">
      <c r="A446" s="24"/>
      <c r="B446" s="24"/>
      <c r="C446" s="22"/>
      <c r="D446" s="22"/>
      <c r="E446" s="22"/>
    </row>
    <row r="447" spans="1:5" x14ac:dyDescent="0.25">
      <c r="A447" s="24"/>
      <c r="B447" s="24"/>
      <c r="C447" s="22"/>
      <c r="D447" s="22"/>
      <c r="E447" s="22"/>
    </row>
    <row r="448" spans="1:5" x14ac:dyDescent="0.25">
      <c r="A448" s="24"/>
      <c r="B448" s="24"/>
      <c r="C448" s="22"/>
      <c r="D448" s="22"/>
      <c r="E448" s="22"/>
    </row>
    <row r="449" spans="1:5" x14ac:dyDescent="0.25">
      <c r="A449" s="24"/>
      <c r="B449" s="24"/>
      <c r="C449" s="22"/>
      <c r="D449" s="22"/>
      <c r="E449" s="22"/>
    </row>
    <row r="450" spans="1:5" x14ac:dyDescent="0.25">
      <c r="A450" s="24"/>
      <c r="B450" s="24"/>
      <c r="C450" s="24"/>
      <c r="D450" s="24"/>
      <c r="E450" s="24"/>
    </row>
    <row r="451" spans="1:5" x14ac:dyDescent="0.25">
      <c r="A451" s="24"/>
      <c r="B451" s="24"/>
      <c r="C451" s="24"/>
      <c r="D451" s="24"/>
      <c r="E451" s="24"/>
    </row>
    <row r="452" spans="1:5" x14ac:dyDescent="0.25">
      <c r="A452" s="24"/>
      <c r="B452" s="24"/>
      <c r="C452" s="24"/>
      <c r="D452" s="24"/>
      <c r="E452" s="24"/>
    </row>
    <row r="453" spans="1:5" x14ac:dyDescent="0.25">
      <c r="A453" s="24"/>
      <c r="B453" s="24"/>
      <c r="C453" s="24"/>
      <c r="D453" s="24"/>
      <c r="E453" s="24"/>
    </row>
    <row r="454" spans="1:5" x14ac:dyDescent="0.25">
      <c r="A454" s="24"/>
      <c r="B454" s="24"/>
      <c r="C454" s="24"/>
      <c r="D454" s="24"/>
      <c r="E454" s="24"/>
    </row>
    <row r="455" spans="1:5" x14ac:dyDescent="0.25">
      <c r="A455" s="24"/>
      <c r="B455" s="24"/>
      <c r="C455" s="24"/>
      <c r="D455" s="24"/>
      <c r="E455" s="24"/>
    </row>
    <row r="456" spans="1:5" x14ac:dyDescent="0.25">
      <c r="A456" s="24"/>
      <c r="B456" s="24"/>
      <c r="C456" s="24"/>
      <c r="D456" s="24"/>
      <c r="E456" s="24"/>
    </row>
    <row r="457" spans="1:5" x14ac:dyDescent="0.25">
      <c r="A457" s="24"/>
      <c r="B457" s="24"/>
      <c r="C457" s="24"/>
      <c r="D457" s="24"/>
      <c r="E457" s="24"/>
    </row>
    <row r="458" spans="1:5" x14ac:dyDescent="0.25">
      <c r="A458" s="24"/>
      <c r="B458" s="24"/>
      <c r="C458" s="24"/>
      <c r="D458" s="24"/>
      <c r="E458" s="24"/>
    </row>
    <row r="459" spans="1:5" x14ac:dyDescent="0.25">
      <c r="A459" s="24"/>
      <c r="B459" s="24"/>
      <c r="C459" s="24"/>
      <c r="D459" s="24"/>
      <c r="E459" s="24"/>
    </row>
    <row r="460" spans="1:5" x14ac:dyDescent="0.25">
      <c r="A460" s="24"/>
      <c r="B460" s="24"/>
      <c r="C460" s="24"/>
      <c r="D460" s="24"/>
      <c r="E460" s="24"/>
    </row>
    <row r="461" spans="1:5" x14ac:dyDescent="0.25">
      <c r="A461" s="24"/>
      <c r="B461" s="24"/>
      <c r="C461" s="24"/>
      <c r="D461" s="24"/>
      <c r="E461" s="24"/>
    </row>
    <row r="462" spans="1:5" x14ac:dyDescent="0.25">
      <c r="A462" s="24"/>
      <c r="B462" s="24"/>
      <c r="C462" s="24"/>
      <c r="D462" s="24"/>
      <c r="E462" s="24"/>
    </row>
    <row r="463" spans="1:5" x14ac:dyDescent="0.25">
      <c r="A463" s="24"/>
      <c r="B463" s="24"/>
      <c r="C463" s="24"/>
      <c r="D463" s="24"/>
      <c r="E463" s="24"/>
    </row>
    <row r="464" spans="1:5" x14ac:dyDescent="0.25">
      <c r="A464" s="24"/>
      <c r="B464" s="24"/>
      <c r="C464" s="24"/>
      <c r="D464" s="24"/>
      <c r="E464" s="24"/>
    </row>
    <row r="465" spans="1:5" x14ac:dyDescent="0.25">
      <c r="A465" s="24"/>
      <c r="B465" s="24"/>
      <c r="C465" s="24"/>
      <c r="D465" s="24"/>
      <c r="E465" s="24"/>
    </row>
    <row r="466" spans="1:5" x14ac:dyDescent="0.25">
      <c r="A466" s="24"/>
      <c r="B466" s="24"/>
      <c r="C466" s="24"/>
      <c r="D466" s="24"/>
      <c r="E466" s="24"/>
    </row>
    <row r="467" spans="1:5" x14ac:dyDescent="0.25">
      <c r="A467" s="24"/>
      <c r="B467" s="24"/>
      <c r="C467" s="24"/>
      <c r="D467" s="24"/>
      <c r="E467" s="24"/>
    </row>
    <row r="468" spans="1:5" x14ac:dyDescent="0.25">
      <c r="A468" s="24"/>
      <c r="B468" s="24"/>
      <c r="C468" s="24"/>
      <c r="D468" s="24"/>
      <c r="E468" s="24"/>
    </row>
    <row r="469" spans="1:5" x14ac:dyDescent="0.25">
      <c r="A469" s="24"/>
      <c r="B469" s="24"/>
      <c r="C469" s="24"/>
      <c r="D469" s="24"/>
      <c r="E469" s="24"/>
    </row>
    <row r="470" spans="1:5" x14ac:dyDescent="0.25">
      <c r="A470" s="24"/>
      <c r="B470" s="24"/>
      <c r="C470" s="24"/>
      <c r="D470" s="24"/>
      <c r="E470" s="24"/>
    </row>
    <row r="471" spans="1:5" x14ac:dyDescent="0.25">
      <c r="A471" s="24"/>
      <c r="B471" s="24"/>
      <c r="C471" s="24"/>
      <c r="D471" s="24"/>
      <c r="E471" s="24"/>
    </row>
    <row r="472" spans="1:5" x14ac:dyDescent="0.25">
      <c r="A472" s="24"/>
      <c r="B472" s="24"/>
      <c r="C472" s="24"/>
      <c r="D472" s="24"/>
      <c r="E472" s="24"/>
    </row>
    <row r="473" spans="1:5" x14ac:dyDescent="0.25">
      <c r="A473" s="24"/>
      <c r="B473" s="24"/>
      <c r="C473" s="24"/>
      <c r="D473" s="24"/>
      <c r="E473" s="24"/>
    </row>
    <row r="474" spans="1:5" x14ac:dyDescent="0.25">
      <c r="A474" s="24"/>
      <c r="B474" s="24"/>
      <c r="C474" s="24"/>
      <c r="D474" s="24"/>
      <c r="E474" s="24"/>
    </row>
    <row r="475" spans="1:5" x14ac:dyDescent="0.25">
      <c r="A475" s="24"/>
      <c r="B475" s="24"/>
      <c r="C475" s="24"/>
      <c r="D475" s="24"/>
      <c r="E475" s="24"/>
    </row>
    <row r="476" spans="1:5" x14ac:dyDescent="0.25">
      <c r="A476" s="24"/>
      <c r="B476" s="24"/>
      <c r="C476" s="24"/>
      <c r="D476" s="24"/>
      <c r="E476" s="24"/>
    </row>
    <row r="477" spans="1:5" x14ac:dyDescent="0.25">
      <c r="A477" s="24"/>
      <c r="B477" s="24"/>
      <c r="C477" s="24"/>
      <c r="D477" s="24"/>
      <c r="E477" s="24"/>
    </row>
    <row r="478" spans="1:5" x14ac:dyDescent="0.25">
      <c r="A478" s="24"/>
      <c r="B478" s="24"/>
      <c r="C478" s="24"/>
      <c r="D478" s="24"/>
      <c r="E478" s="24"/>
    </row>
    <row r="479" spans="1:5" x14ac:dyDescent="0.25">
      <c r="A479" s="24"/>
      <c r="B479" s="24"/>
      <c r="C479" s="24"/>
      <c r="D479" s="24"/>
      <c r="E479" s="24"/>
    </row>
    <row r="480" spans="1:5" x14ac:dyDescent="0.25">
      <c r="A480" s="24"/>
      <c r="B480" s="24"/>
      <c r="C480" s="24"/>
      <c r="D480" s="24"/>
      <c r="E480" s="24"/>
    </row>
    <row r="481" spans="1:5" x14ac:dyDescent="0.25">
      <c r="A481" s="24"/>
      <c r="B481" s="24"/>
      <c r="C481" s="24"/>
      <c r="D481" s="24"/>
      <c r="E481" s="24"/>
    </row>
    <row r="482" spans="1:5" x14ac:dyDescent="0.25">
      <c r="A482" s="24"/>
      <c r="B482" s="24"/>
      <c r="C482" s="24"/>
      <c r="D482" s="24"/>
      <c r="E482" s="24"/>
    </row>
    <row r="483" spans="1:5" x14ac:dyDescent="0.25">
      <c r="A483" s="24"/>
      <c r="B483" s="24"/>
      <c r="C483" s="24"/>
      <c r="D483" s="24"/>
      <c r="E483" s="24"/>
    </row>
    <row r="484" spans="1:5" x14ac:dyDescent="0.25">
      <c r="A484" s="24"/>
      <c r="B484" s="24"/>
      <c r="C484" s="24"/>
      <c r="D484" s="24"/>
      <c r="E484" s="24"/>
    </row>
    <row r="485" spans="1:5" x14ac:dyDescent="0.25">
      <c r="A485" s="24"/>
      <c r="B485" s="24"/>
      <c r="C485" s="24"/>
      <c r="D485" s="24"/>
      <c r="E485" s="24"/>
    </row>
    <row r="486" spans="1:5" x14ac:dyDescent="0.25">
      <c r="A486" s="24"/>
      <c r="B486" s="24"/>
      <c r="C486" s="24"/>
      <c r="D486" s="24"/>
      <c r="E486" s="24"/>
    </row>
    <row r="487" spans="1:5" x14ac:dyDescent="0.25">
      <c r="A487" s="24"/>
      <c r="B487" s="24"/>
      <c r="C487" s="24"/>
      <c r="D487" s="24"/>
      <c r="E487" s="24"/>
    </row>
    <row r="488" spans="1:5" x14ac:dyDescent="0.25">
      <c r="A488" s="24"/>
      <c r="B488" s="24"/>
      <c r="C488" s="24"/>
      <c r="D488" s="24"/>
      <c r="E488" s="24"/>
    </row>
    <row r="489" spans="1:5" x14ac:dyDescent="0.25">
      <c r="A489" s="24"/>
      <c r="B489" s="24"/>
      <c r="C489" s="24"/>
      <c r="D489" s="24"/>
      <c r="E489" s="24"/>
    </row>
    <row r="490" spans="1:5" x14ac:dyDescent="0.25">
      <c r="A490" s="24"/>
      <c r="B490" s="24"/>
      <c r="C490" s="24"/>
      <c r="D490" s="24"/>
      <c r="E490" s="24"/>
    </row>
    <row r="491" spans="1:5" x14ac:dyDescent="0.25">
      <c r="A491" s="24"/>
      <c r="B491" s="24"/>
      <c r="C491" s="24"/>
      <c r="D491" s="24"/>
      <c r="E491" s="24"/>
    </row>
    <row r="492" spans="1:5" x14ac:dyDescent="0.25">
      <c r="A492" s="24"/>
      <c r="B492" s="24"/>
      <c r="C492" s="24"/>
      <c r="D492" s="24"/>
      <c r="E492" s="24"/>
    </row>
    <row r="493" spans="1:5" x14ac:dyDescent="0.25">
      <c r="A493" s="24"/>
      <c r="B493" s="24"/>
      <c r="C493" s="24"/>
      <c r="D493" s="24"/>
      <c r="E493" s="24"/>
    </row>
    <row r="494" spans="1:5" x14ac:dyDescent="0.25">
      <c r="A494" s="24"/>
      <c r="B494" s="24"/>
      <c r="C494" s="24"/>
      <c r="D494" s="24"/>
      <c r="E494" s="24"/>
    </row>
    <row r="495" spans="1:5" x14ac:dyDescent="0.25">
      <c r="A495" s="24"/>
      <c r="B495" s="24"/>
      <c r="C495" s="24"/>
      <c r="D495" s="24"/>
      <c r="E495" s="24"/>
    </row>
    <row r="496" spans="1:5" x14ac:dyDescent="0.25">
      <c r="A496" s="24"/>
      <c r="B496" s="24"/>
      <c r="C496" s="24"/>
      <c r="D496" s="24"/>
      <c r="E496" s="24"/>
    </row>
    <row r="497" spans="1:5" x14ac:dyDescent="0.25">
      <c r="A497" s="24"/>
      <c r="B497" s="24"/>
      <c r="C497" s="24"/>
      <c r="D497" s="24"/>
      <c r="E497" s="24"/>
    </row>
    <row r="498" spans="1:5" x14ac:dyDescent="0.25">
      <c r="A498" s="24"/>
      <c r="B498" s="24"/>
      <c r="C498" s="24"/>
      <c r="D498" s="24"/>
      <c r="E498" s="24"/>
    </row>
    <row r="499" spans="1:5" x14ac:dyDescent="0.25">
      <c r="A499" s="24"/>
      <c r="B499" s="24"/>
      <c r="C499" s="24"/>
      <c r="D499" s="24"/>
      <c r="E499" s="24"/>
    </row>
    <row r="500" spans="1:5" x14ac:dyDescent="0.25">
      <c r="A500" s="24"/>
      <c r="B500" s="24"/>
      <c r="C500" s="24"/>
      <c r="D500" s="24"/>
      <c r="E500" s="24"/>
    </row>
    <row r="501" spans="1:5" x14ac:dyDescent="0.25">
      <c r="A501" s="24"/>
      <c r="B501" s="24"/>
      <c r="C501" s="24"/>
      <c r="D501" s="24"/>
      <c r="E501" s="24"/>
    </row>
    <row r="502" spans="1:5" x14ac:dyDescent="0.25">
      <c r="A502" s="24"/>
      <c r="B502" s="24"/>
      <c r="C502" s="24"/>
      <c r="D502" s="24"/>
      <c r="E502" s="24"/>
    </row>
    <row r="503" spans="1:5" x14ac:dyDescent="0.25">
      <c r="A503" s="24"/>
      <c r="B503" s="24"/>
      <c r="C503" s="24"/>
      <c r="D503" s="24"/>
      <c r="E503" s="24"/>
    </row>
    <row r="504" spans="1:5" x14ac:dyDescent="0.25">
      <c r="A504" s="24"/>
      <c r="B504" s="24"/>
      <c r="C504" s="24"/>
      <c r="D504" s="24"/>
      <c r="E504" s="24"/>
    </row>
    <row r="505" spans="1:5" x14ac:dyDescent="0.25">
      <c r="A505" s="24"/>
      <c r="B505" s="24"/>
      <c r="C505" s="24"/>
      <c r="D505" s="24"/>
      <c r="E505" s="24"/>
    </row>
    <row r="506" spans="1:5" x14ac:dyDescent="0.25">
      <c r="A506" s="24"/>
      <c r="B506" s="24"/>
      <c r="C506" s="24"/>
      <c r="D506" s="24"/>
      <c r="E506" s="24"/>
    </row>
    <row r="507" spans="1:5" x14ac:dyDescent="0.25">
      <c r="A507" s="24"/>
      <c r="B507" s="24"/>
      <c r="C507" s="24"/>
      <c r="D507" s="24"/>
      <c r="E507" s="24"/>
    </row>
    <row r="508" spans="1:5" x14ac:dyDescent="0.25">
      <c r="A508" s="24"/>
      <c r="B508" s="24"/>
      <c r="C508" s="24"/>
      <c r="D508" s="24"/>
      <c r="E508" s="24"/>
    </row>
    <row r="509" spans="1:5" x14ac:dyDescent="0.25">
      <c r="A509" s="24"/>
      <c r="B509" s="24"/>
      <c r="C509" s="24"/>
      <c r="D509" s="24"/>
      <c r="E509" s="24"/>
    </row>
    <row r="510" spans="1:5" x14ac:dyDescent="0.25">
      <c r="A510" s="24"/>
      <c r="B510" s="24"/>
      <c r="C510" s="24"/>
      <c r="D510" s="24"/>
      <c r="E510" s="24"/>
    </row>
    <row r="511" spans="1:5" x14ac:dyDescent="0.25">
      <c r="A511" s="24"/>
      <c r="B511" s="24"/>
      <c r="C511" s="24"/>
      <c r="D511" s="24"/>
      <c r="E511" s="24"/>
    </row>
    <row r="512" spans="1:5" x14ac:dyDescent="0.25">
      <c r="A512" s="24"/>
      <c r="B512" s="24"/>
      <c r="C512" s="24"/>
      <c r="D512" s="24"/>
      <c r="E512" s="24"/>
    </row>
    <row r="513" spans="1:5" x14ac:dyDescent="0.25">
      <c r="A513" s="24"/>
      <c r="B513" s="24"/>
      <c r="C513" s="24"/>
      <c r="D513" s="24"/>
      <c r="E513" s="24"/>
    </row>
    <row r="514" spans="1:5" x14ac:dyDescent="0.25">
      <c r="A514" s="24"/>
      <c r="B514" s="24"/>
      <c r="C514" s="24"/>
      <c r="D514" s="24"/>
      <c r="E514" s="24"/>
    </row>
    <row r="515" spans="1:5" x14ac:dyDescent="0.25">
      <c r="A515" s="24"/>
      <c r="B515" s="24"/>
      <c r="C515" s="24"/>
      <c r="D515" s="24"/>
      <c r="E515" s="24"/>
    </row>
    <row r="516" spans="1:5" x14ac:dyDescent="0.25">
      <c r="A516" s="24"/>
      <c r="B516" s="24"/>
      <c r="C516" s="24"/>
      <c r="D516" s="24"/>
      <c r="E516" s="24"/>
    </row>
    <row r="517" spans="1:5" x14ac:dyDescent="0.25">
      <c r="A517" s="24"/>
      <c r="B517" s="24"/>
      <c r="C517" s="24"/>
      <c r="D517" s="24"/>
      <c r="E517" s="24"/>
    </row>
    <row r="518" spans="1:5" x14ac:dyDescent="0.25">
      <c r="A518" s="24"/>
      <c r="B518" s="24"/>
      <c r="C518" s="24"/>
      <c r="D518" s="24"/>
      <c r="E518" s="24"/>
    </row>
    <row r="519" spans="1:5" x14ac:dyDescent="0.25">
      <c r="A519" s="24"/>
      <c r="B519" s="24"/>
      <c r="C519" s="24"/>
      <c r="D519" s="24"/>
      <c r="E519" s="24"/>
    </row>
    <row r="520" spans="1:5" x14ac:dyDescent="0.25">
      <c r="A520" s="24"/>
      <c r="B520" s="24"/>
      <c r="C520" s="24"/>
      <c r="D520" s="24"/>
      <c r="E520" s="24"/>
    </row>
    <row r="521" spans="1:5" x14ac:dyDescent="0.25">
      <c r="A521" s="24"/>
      <c r="B521" s="24"/>
      <c r="C521" s="24"/>
      <c r="D521" s="24"/>
      <c r="E521" s="24"/>
    </row>
    <row r="522" spans="1:5" x14ac:dyDescent="0.25">
      <c r="A522" s="24"/>
      <c r="B522" s="24"/>
      <c r="C522" s="24"/>
      <c r="D522" s="24"/>
      <c r="E522" s="24"/>
    </row>
    <row r="523" spans="1:5" x14ac:dyDescent="0.25">
      <c r="A523" s="24"/>
      <c r="B523" s="24"/>
      <c r="C523" s="24"/>
      <c r="D523" s="24"/>
      <c r="E523" s="24"/>
    </row>
    <row r="524" spans="1:5" x14ac:dyDescent="0.25">
      <c r="A524" s="24"/>
      <c r="B524" s="24"/>
      <c r="C524" s="24"/>
      <c r="D524" s="24"/>
      <c r="E524" s="24"/>
    </row>
    <row r="525" spans="1:5" x14ac:dyDescent="0.25">
      <c r="A525" s="24"/>
      <c r="B525" s="24"/>
      <c r="C525" s="24"/>
      <c r="D525" s="24"/>
      <c r="E525" s="24"/>
    </row>
    <row r="526" spans="1:5" x14ac:dyDescent="0.25">
      <c r="A526" s="24"/>
      <c r="B526" s="24"/>
      <c r="C526" s="24"/>
      <c r="D526" s="24"/>
      <c r="E526" s="24"/>
    </row>
    <row r="527" spans="1:5" x14ac:dyDescent="0.25">
      <c r="A527" s="24"/>
      <c r="B527" s="24"/>
      <c r="C527" s="24"/>
      <c r="D527" s="24"/>
      <c r="E527" s="24"/>
    </row>
    <row r="528" spans="1:5" x14ac:dyDescent="0.25">
      <c r="A528" s="24"/>
      <c r="B528" s="24"/>
      <c r="C528" s="24"/>
      <c r="D528" s="24"/>
      <c r="E528" s="24"/>
    </row>
    <row r="529" spans="1:5" x14ac:dyDescent="0.25">
      <c r="A529" s="24"/>
      <c r="B529" s="24"/>
      <c r="C529" s="24"/>
      <c r="D529" s="24"/>
      <c r="E529" s="24"/>
    </row>
    <row r="530" spans="1:5" x14ac:dyDescent="0.25">
      <c r="A530" s="24"/>
      <c r="B530" s="24"/>
      <c r="C530" s="24"/>
      <c r="D530" s="24"/>
      <c r="E530" s="24"/>
    </row>
    <row r="531" spans="1:5" x14ac:dyDescent="0.25">
      <c r="A531" s="24"/>
      <c r="B531" s="24"/>
      <c r="C531" s="24"/>
      <c r="D531" s="24"/>
      <c r="E531" s="24"/>
    </row>
    <row r="532" spans="1:5" x14ac:dyDescent="0.25">
      <c r="A532" s="24"/>
      <c r="B532" s="24"/>
      <c r="C532" s="24"/>
      <c r="D532" s="24"/>
      <c r="E532" s="24"/>
    </row>
    <row r="533" spans="1:5" x14ac:dyDescent="0.25">
      <c r="A533" s="24"/>
      <c r="B533" s="24"/>
      <c r="C533" s="24"/>
      <c r="D533" s="24"/>
      <c r="E533" s="24"/>
    </row>
    <row r="534" spans="1:5" x14ac:dyDescent="0.25">
      <c r="A534" s="24"/>
      <c r="B534" s="24"/>
      <c r="C534" s="24"/>
      <c r="D534" s="24"/>
      <c r="E534" s="24"/>
    </row>
    <row r="535" spans="1:5" x14ac:dyDescent="0.25">
      <c r="A535" s="24"/>
      <c r="B535" s="24"/>
      <c r="C535" s="24"/>
      <c r="D535" s="24"/>
      <c r="E535" s="24"/>
    </row>
    <row r="536" spans="1:5" x14ac:dyDescent="0.25">
      <c r="A536" s="24"/>
      <c r="B536" s="24"/>
      <c r="C536" s="24"/>
      <c r="D536" s="24"/>
      <c r="E536" s="24"/>
    </row>
    <row r="537" spans="1:5" x14ac:dyDescent="0.25">
      <c r="A537" s="24"/>
      <c r="B537" s="24"/>
      <c r="C537" s="24"/>
      <c r="D537" s="24"/>
      <c r="E537" s="24"/>
    </row>
    <row r="538" spans="1:5" x14ac:dyDescent="0.25">
      <c r="A538" s="24"/>
      <c r="B538" s="24"/>
      <c r="C538" s="24"/>
      <c r="D538" s="24"/>
      <c r="E538" s="24"/>
    </row>
    <row r="539" spans="1:5" x14ac:dyDescent="0.25">
      <c r="A539" s="24"/>
      <c r="B539" s="24"/>
      <c r="C539" s="24"/>
      <c r="D539" s="24"/>
      <c r="E539" s="24"/>
    </row>
    <row r="540" spans="1:5" x14ac:dyDescent="0.25">
      <c r="A540" s="24"/>
      <c r="B540" s="24"/>
      <c r="C540" s="24"/>
      <c r="D540" s="24"/>
      <c r="E540" s="24"/>
    </row>
    <row r="541" spans="1:5" x14ac:dyDescent="0.25">
      <c r="A541" s="24"/>
      <c r="B541" s="24"/>
      <c r="C541" s="24"/>
      <c r="D541" s="24"/>
      <c r="E541" s="24"/>
    </row>
    <row r="542" spans="1:5" x14ac:dyDescent="0.25">
      <c r="A542" s="24"/>
      <c r="B542" s="24"/>
      <c r="C542" s="24"/>
      <c r="D542" s="24"/>
      <c r="E542" s="24"/>
    </row>
    <row r="543" spans="1:5" x14ac:dyDescent="0.25">
      <c r="A543" s="24"/>
      <c r="B543" s="24"/>
      <c r="C543" s="24"/>
      <c r="D543" s="24"/>
      <c r="E543" s="24"/>
    </row>
    <row r="544" spans="1:5" x14ac:dyDescent="0.25">
      <c r="A544" s="24"/>
      <c r="B544" s="24"/>
      <c r="C544" s="24"/>
      <c r="D544" s="24"/>
      <c r="E544" s="24"/>
    </row>
    <row r="545" spans="1:5" x14ac:dyDescent="0.25">
      <c r="A545" s="24"/>
      <c r="B545" s="24"/>
      <c r="C545" s="24"/>
      <c r="D545" s="24"/>
      <c r="E545" s="24"/>
    </row>
    <row r="546" spans="1:5" x14ac:dyDescent="0.25">
      <c r="A546" s="24"/>
      <c r="B546" s="24"/>
      <c r="C546" s="24"/>
      <c r="D546" s="24"/>
      <c r="E546" s="24"/>
    </row>
    <row r="547" spans="1:5" x14ac:dyDescent="0.25">
      <c r="A547" s="24"/>
      <c r="B547" s="24"/>
      <c r="C547" s="24"/>
      <c r="D547" s="24"/>
      <c r="E547" s="24"/>
    </row>
    <row r="548" spans="1:5" x14ac:dyDescent="0.25">
      <c r="A548" s="24"/>
      <c r="B548" s="24"/>
      <c r="C548" s="24"/>
      <c r="D548" s="24"/>
      <c r="E548" s="24"/>
    </row>
    <row r="549" spans="1:5" x14ac:dyDescent="0.25">
      <c r="A549" s="24"/>
      <c r="B549" s="24"/>
      <c r="C549" s="24"/>
      <c r="D549" s="24"/>
      <c r="E549" s="24"/>
    </row>
    <row r="550" spans="1:5" x14ac:dyDescent="0.25">
      <c r="A550" s="24"/>
      <c r="B550" s="24"/>
      <c r="C550" s="24"/>
      <c r="D550" s="24"/>
      <c r="E550" s="24"/>
    </row>
    <row r="551" spans="1:5" x14ac:dyDescent="0.25">
      <c r="A551" s="24"/>
      <c r="B551" s="24"/>
      <c r="C551" s="24"/>
      <c r="D551" s="24"/>
      <c r="E551" s="24"/>
    </row>
    <row r="552" spans="1:5" x14ac:dyDescent="0.25">
      <c r="A552" s="24"/>
      <c r="B552" s="24"/>
      <c r="C552" s="24"/>
      <c r="D552" s="24"/>
      <c r="E552" s="24"/>
    </row>
    <row r="553" spans="1:5" x14ac:dyDescent="0.25">
      <c r="A553" s="24"/>
      <c r="B553" s="24"/>
      <c r="C553" s="24"/>
      <c r="D553" s="24"/>
      <c r="E553" s="24"/>
    </row>
    <row r="554" spans="1:5" x14ac:dyDescent="0.25">
      <c r="A554" s="24"/>
      <c r="B554" s="24"/>
      <c r="C554" s="24"/>
      <c r="D554" s="24"/>
      <c r="E554" s="24"/>
    </row>
    <row r="555" spans="1:5" x14ac:dyDescent="0.25">
      <c r="A555" s="24"/>
      <c r="B555" s="24"/>
      <c r="C555" s="24"/>
      <c r="D555" s="24"/>
      <c r="E555" s="24"/>
    </row>
    <row r="556" spans="1:5" x14ac:dyDescent="0.25">
      <c r="A556" s="24"/>
      <c r="B556" s="24"/>
      <c r="C556" s="24"/>
      <c r="D556" s="24"/>
      <c r="E556" s="24"/>
    </row>
    <row r="557" spans="1:5" x14ac:dyDescent="0.25">
      <c r="A557" s="24"/>
      <c r="B557" s="24"/>
      <c r="C557" s="24"/>
      <c r="D557" s="24"/>
      <c r="E557" s="24"/>
    </row>
    <row r="558" spans="1:5" x14ac:dyDescent="0.25">
      <c r="A558" s="24"/>
      <c r="B558" s="24"/>
      <c r="C558" s="24"/>
      <c r="D558" s="24"/>
      <c r="E558" s="24"/>
    </row>
    <row r="559" spans="1:5" x14ac:dyDescent="0.25">
      <c r="A559" s="24"/>
      <c r="B559" s="24"/>
      <c r="C559" s="24"/>
      <c r="D559" s="24"/>
      <c r="E559" s="24"/>
    </row>
    <row r="560" spans="1:5" x14ac:dyDescent="0.25">
      <c r="A560" s="24"/>
      <c r="B560" s="24"/>
      <c r="C560" s="24"/>
      <c r="D560" s="24"/>
      <c r="E560" s="24"/>
    </row>
    <row r="561" spans="1:5" x14ac:dyDescent="0.25">
      <c r="A561" s="24"/>
      <c r="B561" s="24"/>
      <c r="C561" s="24"/>
      <c r="D561" s="24"/>
      <c r="E561" s="24"/>
    </row>
    <row r="562" spans="1:5" x14ac:dyDescent="0.25">
      <c r="A562" s="24"/>
      <c r="B562" s="24"/>
      <c r="C562" s="24"/>
      <c r="D562" s="24"/>
      <c r="E562" s="24"/>
    </row>
    <row r="563" spans="1:5" x14ac:dyDescent="0.25">
      <c r="A563" s="24"/>
      <c r="B563" s="24"/>
      <c r="C563" s="24"/>
      <c r="D563" s="24"/>
      <c r="E563" s="24"/>
    </row>
    <row r="564" spans="1:5" x14ac:dyDescent="0.25">
      <c r="A564" s="24"/>
      <c r="B564" s="24"/>
      <c r="C564" s="24"/>
      <c r="D564" s="24"/>
      <c r="E564" s="24"/>
    </row>
    <row r="565" spans="1:5" x14ac:dyDescent="0.25">
      <c r="A565" s="24"/>
      <c r="B565" s="24"/>
      <c r="C565" s="24"/>
      <c r="D565" s="24"/>
      <c r="E565" s="24"/>
    </row>
    <row r="566" spans="1:5" x14ac:dyDescent="0.25">
      <c r="A566" s="24"/>
      <c r="B566" s="24"/>
      <c r="C566" s="24"/>
      <c r="D566" s="24"/>
      <c r="E566" s="24"/>
    </row>
    <row r="567" spans="1:5" x14ac:dyDescent="0.25">
      <c r="A567" s="24"/>
      <c r="B567" s="24"/>
      <c r="C567" s="24"/>
      <c r="D567" s="24"/>
      <c r="E567" s="24"/>
    </row>
    <row r="568" spans="1:5" x14ac:dyDescent="0.25">
      <c r="A568" s="24"/>
      <c r="B568" s="24"/>
      <c r="C568" s="24"/>
      <c r="D568" s="24"/>
      <c r="E568" s="24"/>
    </row>
    <row r="569" spans="1:5" x14ac:dyDescent="0.25">
      <c r="A569" s="24"/>
      <c r="B569" s="24"/>
      <c r="C569" s="24"/>
      <c r="D569" s="24"/>
      <c r="E569" s="24"/>
    </row>
    <row r="570" spans="1:5" x14ac:dyDescent="0.25">
      <c r="A570" s="24"/>
      <c r="B570" s="24"/>
      <c r="C570" s="24"/>
      <c r="D570" s="24"/>
      <c r="E570" s="24"/>
    </row>
    <row r="571" spans="1:5" x14ac:dyDescent="0.25">
      <c r="A571" s="24"/>
      <c r="B571" s="24"/>
      <c r="C571" s="24"/>
      <c r="D571" s="24"/>
      <c r="E571" s="24"/>
    </row>
    <row r="572" spans="1:5" x14ac:dyDescent="0.25">
      <c r="A572" s="24"/>
      <c r="B572" s="24"/>
      <c r="C572" s="24"/>
      <c r="D572" s="24"/>
      <c r="E572" s="24"/>
    </row>
    <row r="573" spans="1:5" x14ac:dyDescent="0.25">
      <c r="A573" s="24"/>
      <c r="B573" s="24"/>
      <c r="C573" s="24"/>
      <c r="D573" s="24"/>
      <c r="E573" s="24"/>
    </row>
    <row r="574" spans="1:5" x14ac:dyDescent="0.25">
      <c r="A574" s="24"/>
      <c r="B574" s="24"/>
      <c r="C574" s="24"/>
      <c r="D574" s="24"/>
      <c r="E574" s="24"/>
    </row>
    <row r="575" spans="1:5" x14ac:dyDescent="0.25">
      <c r="A575" s="24"/>
      <c r="B575" s="24"/>
      <c r="C575" s="24"/>
      <c r="D575" s="24"/>
      <c r="E575" s="24"/>
    </row>
    <row r="576" spans="1:5" x14ac:dyDescent="0.25">
      <c r="A576" s="24"/>
      <c r="B576" s="24"/>
      <c r="C576" s="24"/>
      <c r="D576" s="24"/>
      <c r="E576" s="24"/>
    </row>
    <row r="577" spans="1:5" x14ac:dyDescent="0.25">
      <c r="A577" s="24"/>
      <c r="B577" s="24"/>
      <c r="C577" s="24"/>
      <c r="D577" s="24"/>
      <c r="E577" s="24"/>
    </row>
    <row r="578" spans="1:5" x14ac:dyDescent="0.25">
      <c r="A578" s="24"/>
      <c r="B578" s="24"/>
      <c r="C578" s="24"/>
      <c r="D578" s="24"/>
      <c r="E578" s="24"/>
    </row>
    <row r="579" spans="1:5" x14ac:dyDescent="0.25">
      <c r="A579" s="24"/>
      <c r="B579" s="24"/>
      <c r="C579" s="24"/>
      <c r="D579" s="24"/>
      <c r="E579" s="24"/>
    </row>
    <row r="580" spans="1:5" x14ac:dyDescent="0.25">
      <c r="A580" s="24"/>
      <c r="B580" s="24"/>
      <c r="C580" s="24"/>
      <c r="D580" s="24"/>
      <c r="E580" s="24"/>
    </row>
    <row r="581" spans="1:5" x14ac:dyDescent="0.25">
      <c r="A581" s="24"/>
      <c r="B581" s="24"/>
      <c r="C581" s="24"/>
      <c r="D581" s="24"/>
      <c r="E581" s="24"/>
    </row>
    <row r="582" spans="1:5" x14ac:dyDescent="0.25">
      <c r="A582" s="24"/>
      <c r="B582" s="24"/>
      <c r="C582" s="24"/>
      <c r="D582" s="24"/>
      <c r="E582" s="24"/>
    </row>
    <row r="583" spans="1:5" x14ac:dyDescent="0.25">
      <c r="A583" s="24"/>
      <c r="B583" s="24"/>
      <c r="C583" s="24"/>
      <c r="D583" s="24"/>
      <c r="E583" s="24"/>
    </row>
    <row r="584" spans="1:5" x14ac:dyDescent="0.25">
      <c r="A584" s="24"/>
      <c r="B584" s="24"/>
      <c r="C584" s="24"/>
      <c r="D584" s="24"/>
      <c r="E584" s="24"/>
    </row>
    <row r="585" spans="1:5" x14ac:dyDescent="0.25">
      <c r="A585" s="24"/>
      <c r="B585" s="24"/>
      <c r="C585" s="24"/>
      <c r="D585" s="24"/>
      <c r="E585" s="24"/>
    </row>
    <row r="586" spans="1:5" x14ac:dyDescent="0.25">
      <c r="A586" s="24"/>
      <c r="B586" s="24"/>
      <c r="C586" s="24"/>
      <c r="D586" s="24"/>
      <c r="E586" s="24"/>
    </row>
    <row r="587" spans="1:5" x14ac:dyDescent="0.25">
      <c r="A587" s="24"/>
      <c r="B587" s="24"/>
      <c r="C587" s="24"/>
      <c r="D587" s="24"/>
      <c r="E587" s="24"/>
    </row>
    <row r="588" spans="1:5" x14ac:dyDescent="0.25">
      <c r="A588" s="24"/>
      <c r="B588" s="24"/>
      <c r="C588" s="24"/>
      <c r="D588" s="24"/>
      <c r="E588" s="24"/>
    </row>
    <row r="589" spans="1:5" x14ac:dyDescent="0.25">
      <c r="A589" s="24"/>
      <c r="B589" s="24"/>
      <c r="C589" s="24"/>
      <c r="D589" s="24"/>
      <c r="E589" s="24"/>
    </row>
    <row r="590" spans="1:5" x14ac:dyDescent="0.25">
      <c r="A590" s="24"/>
      <c r="B590" s="24"/>
      <c r="C590" s="24"/>
      <c r="D590" s="24"/>
      <c r="E590" s="24"/>
    </row>
    <row r="591" spans="1:5" x14ac:dyDescent="0.25">
      <c r="A591" s="24"/>
      <c r="B591" s="24"/>
      <c r="C591" s="24"/>
      <c r="D591" s="24"/>
      <c r="E591" s="24"/>
    </row>
    <row r="592" spans="1:5" x14ac:dyDescent="0.25">
      <c r="A592" s="24"/>
      <c r="B592" s="24"/>
      <c r="C592" s="24"/>
      <c r="D592" s="24"/>
      <c r="E592" s="24"/>
    </row>
    <row r="593" spans="1:5" x14ac:dyDescent="0.25">
      <c r="A593" s="24"/>
      <c r="B593" s="24"/>
      <c r="C593" s="24"/>
      <c r="D593" s="24"/>
      <c r="E593" s="24"/>
    </row>
    <row r="594" spans="1:5" x14ac:dyDescent="0.25">
      <c r="A594" s="24"/>
      <c r="B594" s="24"/>
      <c r="C594" s="24"/>
      <c r="D594" s="24"/>
      <c r="E594" s="24"/>
    </row>
    <row r="595" spans="1:5" x14ac:dyDescent="0.25">
      <c r="A595" s="24"/>
      <c r="B595" s="24"/>
      <c r="C595" s="24"/>
      <c r="D595" s="24"/>
      <c r="E595" s="24"/>
    </row>
    <row r="596" spans="1:5" x14ac:dyDescent="0.25">
      <c r="A596" s="24"/>
      <c r="B596" s="24"/>
      <c r="C596" s="24"/>
      <c r="D596" s="24"/>
      <c r="E596" s="24"/>
    </row>
  </sheetData>
  <phoneticPr fontId="2" type="noConversion"/>
  <pageMargins left="0.78740157480314965" right="0.78740157480314965" top="0.98425196850393704" bottom="0.98425196850393704" header="0.51181102362204722" footer="0.51181102362204722"/>
  <pageSetup paperSize="9" scale="97" fitToHeight="0" orientation="portrait" r:id="rId1"/>
  <rowBreaks count="1" manualBreakCount="1">
    <brk id="36"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dimension ref="A1:I363"/>
  <sheetViews>
    <sheetView view="pageBreakPreview" zoomScale="115" zoomScaleNormal="100" zoomScaleSheetLayoutView="115" workbookViewId="0">
      <selection activeCell="Q37" sqref="Q37:Q38"/>
    </sheetView>
  </sheetViews>
  <sheetFormatPr baseColWidth="10" defaultColWidth="11.42578125" defaultRowHeight="15" outlineLevelRow="1" x14ac:dyDescent="0.25"/>
  <cols>
    <col min="1" max="1" width="4.5703125" style="4" bestFit="1" customWidth="1"/>
    <col min="2" max="2" width="54.5703125" style="4" customWidth="1"/>
    <col min="3" max="3" width="12" style="4" bestFit="1" customWidth="1"/>
    <col min="4" max="4" width="7.28515625" style="4" customWidth="1"/>
    <col min="5" max="5" width="12" style="4" customWidth="1"/>
    <col min="6" max="6" width="16.5703125" style="184" bestFit="1" customWidth="1"/>
    <col min="7" max="16384" width="11.42578125" style="4"/>
  </cols>
  <sheetData>
    <row r="1" spans="1:6" x14ac:dyDescent="0.25">
      <c r="A1" s="24"/>
      <c r="B1" s="24"/>
      <c r="C1" s="7" t="s">
        <v>37</v>
      </c>
      <c r="D1" s="7"/>
      <c r="E1" s="7" t="s">
        <v>4</v>
      </c>
      <c r="F1" s="45" t="s">
        <v>297</v>
      </c>
    </row>
    <row r="2" spans="1:6" x14ac:dyDescent="0.25">
      <c r="A2" s="24"/>
      <c r="B2" s="24"/>
      <c r="C2" s="7" t="s">
        <v>76</v>
      </c>
      <c r="D2" s="7"/>
      <c r="E2" s="7" t="s">
        <v>76</v>
      </c>
    </row>
    <row r="3" spans="1:6" x14ac:dyDescent="0.25">
      <c r="A3" s="24"/>
    </row>
    <row r="4" spans="1:6" s="33" customFormat="1" ht="15.75" x14ac:dyDescent="0.25">
      <c r="A4" s="49"/>
      <c r="B4" s="28" t="s">
        <v>298</v>
      </c>
      <c r="F4" s="185"/>
    </row>
    <row r="5" spans="1:6" ht="12.75" customHeight="1" x14ac:dyDescent="0.25">
      <c r="A5" s="24"/>
      <c r="B5" s="30"/>
      <c r="C5" s="36"/>
      <c r="D5" s="24"/>
      <c r="E5" s="24"/>
    </row>
    <row r="6" spans="1:6" s="33" customFormat="1" ht="15.75" x14ac:dyDescent="0.25">
      <c r="A6" s="49"/>
      <c r="B6" s="35" t="s">
        <v>299</v>
      </c>
      <c r="C6" s="50"/>
      <c r="D6" s="49"/>
      <c r="E6" s="49"/>
      <c r="F6" s="185"/>
    </row>
    <row r="7" spans="1:6" x14ac:dyDescent="0.25">
      <c r="A7" s="24"/>
      <c r="B7" s="37"/>
      <c r="C7" s="38"/>
      <c r="D7" s="24"/>
      <c r="E7" s="24"/>
    </row>
    <row r="8" spans="1:6" x14ac:dyDescent="0.25">
      <c r="A8" s="24"/>
      <c r="B8" s="39" t="s">
        <v>232</v>
      </c>
      <c r="C8" s="22">
        <f>+ER_IR!C167</f>
        <v>6</v>
      </c>
      <c r="D8" s="22"/>
      <c r="E8" s="22">
        <f>+ER_IR!E167</f>
        <v>6</v>
      </c>
      <c r="F8" s="184" t="s">
        <v>300</v>
      </c>
    </row>
    <row r="9" spans="1:6" ht="45" x14ac:dyDescent="0.25">
      <c r="A9" s="24"/>
      <c r="B9" s="40" t="s">
        <v>301</v>
      </c>
      <c r="C9" s="22">
        <f>+ER_IR!C60+ER_IR!C81+ER_IR!C88</f>
        <v>8</v>
      </c>
      <c r="D9" s="22"/>
      <c r="E9" s="22">
        <f>+ER_IR!E60+ER_IR!E81+ER_IR!E88</f>
        <v>8</v>
      </c>
      <c r="F9" s="184" t="s">
        <v>302</v>
      </c>
    </row>
    <row r="10" spans="1:6" x14ac:dyDescent="0.25">
      <c r="A10" s="24"/>
      <c r="B10" s="39" t="s">
        <v>303</v>
      </c>
      <c r="C10" s="22">
        <f>+ER_IR!C80+ER_IR!C81</f>
        <v>4</v>
      </c>
      <c r="D10" s="24"/>
      <c r="E10" s="22">
        <f>+ER_IR!E80+ER_IR!E81</f>
        <v>4</v>
      </c>
      <c r="F10" s="186" t="s">
        <v>304</v>
      </c>
    </row>
    <row r="11" spans="1:6" x14ac:dyDescent="0.25">
      <c r="A11" s="24"/>
      <c r="B11" s="39"/>
      <c r="C11" s="22"/>
      <c r="D11" s="24"/>
      <c r="E11" s="22"/>
      <c r="F11" s="186"/>
    </row>
    <row r="12" spans="1:6" x14ac:dyDescent="0.25">
      <c r="A12" s="24"/>
      <c r="B12" s="40" t="s">
        <v>305</v>
      </c>
      <c r="C12" s="22">
        <f>-Bilanz!C8+Bilanz!E8</f>
        <v>4</v>
      </c>
      <c r="D12" s="22"/>
      <c r="E12" s="22">
        <f>-Bilanz!E8+Bilanz!F8</f>
        <v>-6</v>
      </c>
      <c r="F12" s="186" t="s">
        <v>306</v>
      </c>
    </row>
    <row r="13" spans="1:6" ht="30" x14ac:dyDescent="0.25">
      <c r="A13" s="24"/>
      <c r="B13" s="39" t="s">
        <v>307</v>
      </c>
      <c r="C13" s="22">
        <f>-Bilanz!C11+Bilanz!E11</f>
        <v>-3</v>
      </c>
      <c r="D13" s="22"/>
      <c r="E13" s="22">
        <f>-Bilanz!E11+Bilanz!F11</f>
        <v>0</v>
      </c>
      <c r="F13" s="186" t="s">
        <v>308</v>
      </c>
    </row>
    <row r="14" spans="1:6" x14ac:dyDescent="0.25">
      <c r="A14" s="24"/>
      <c r="B14" s="39" t="s">
        <v>309</v>
      </c>
      <c r="C14" s="22">
        <f>-Bilanz!C10+Bilanz!E10</f>
        <v>-1</v>
      </c>
      <c r="D14" s="22"/>
      <c r="E14" s="22">
        <f>-Bilanz!E10+Bilanz!F10</f>
        <v>-1</v>
      </c>
      <c r="F14" s="186" t="s">
        <v>310</v>
      </c>
    </row>
    <row r="15" spans="1:6" x14ac:dyDescent="0.25">
      <c r="A15" s="24"/>
      <c r="B15" s="40" t="s">
        <v>311</v>
      </c>
      <c r="C15" s="22">
        <f>-Bilanz!C14+Bilanz!E14</f>
        <v>0</v>
      </c>
      <c r="D15" s="22"/>
      <c r="E15" s="22">
        <f>-Bilanz!E14+Bilanz!F14</f>
        <v>-1</v>
      </c>
      <c r="F15" s="186" t="s">
        <v>312</v>
      </c>
    </row>
    <row r="16" spans="1:6" ht="30" x14ac:dyDescent="0.25">
      <c r="A16" s="24"/>
      <c r="B16" s="40" t="s">
        <v>313</v>
      </c>
      <c r="C16" s="22">
        <f>+ER_IR!C66-ER_IR!C130</f>
        <v>0</v>
      </c>
      <c r="D16" s="24"/>
      <c r="E16" s="22">
        <f>+ER_IR!E66-ER_IR!E130</f>
        <v>0</v>
      </c>
      <c r="F16" s="184" t="s">
        <v>314</v>
      </c>
    </row>
    <row r="17" spans="1:6" x14ac:dyDescent="0.25">
      <c r="A17" s="24"/>
      <c r="B17" s="39"/>
      <c r="C17" s="24"/>
      <c r="D17" s="24"/>
      <c r="E17" s="24"/>
    </row>
    <row r="18" spans="1:6" ht="30" x14ac:dyDescent="0.25">
      <c r="A18" s="24"/>
      <c r="B18" s="39" t="s">
        <v>315</v>
      </c>
      <c r="C18" s="22">
        <f>+Bilanz!C24-Bilanz!E24</f>
        <v>1</v>
      </c>
      <c r="D18" s="22"/>
      <c r="E18" s="22">
        <f>+Bilanz!E24-Bilanz!F24</f>
        <v>1</v>
      </c>
      <c r="F18" s="186" t="s">
        <v>316</v>
      </c>
    </row>
    <row r="19" spans="1:6" x14ac:dyDescent="0.25">
      <c r="A19" s="24"/>
      <c r="B19" s="39" t="s">
        <v>317</v>
      </c>
      <c r="C19" s="22">
        <f>+Bilanz!C27+Bilanz!C29-Bilanz!E27-Bilanz!E29</f>
        <v>2</v>
      </c>
      <c r="D19" s="22"/>
      <c r="E19" s="22">
        <f>+Bilanz!E27+Bilanz!E29-Bilanz!F27-Bilanz!F29</f>
        <v>2</v>
      </c>
      <c r="F19" s="186" t="s">
        <v>318</v>
      </c>
    </row>
    <row r="20" spans="1:6" x14ac:dyDescent="0.25">
      <c r="A20" s="24"/>
      <c r="B20" s="39" t="s">
        <v>319</v>
      </c>
      <c r="C20" s="22">
        <f>+Bilanz!C26-Bilanz!E26</f>
        <v>13</v>
      </c>
      <c r="D20" s="22"/>
      <c r="E20" s="22">
        <f>+Bilanz!E26-Bilanz!F26</f>
        <v>1</v>
      </c>
      <c r="F20" s="186" t="s">
        <v>320</v>
      </c>
    </row>
    <row r="21" spans="1:6" ht="45" x14ac:dyDescent="0.25">
      <c r="A21" s="24"/>
      <c r="B21" s="40" t="s">
        <v>321</v>
      </c>
      <c r="C21" s="22">
        <f>+Bilanz!C30+Bilanz!C31-Bilanz!C37-Bilanz!E30-Bilanz!E31+Bilanz!E37</f>
        <v>6</v>
      </c>
      <c r="D21" s="22"/>
      <c r="E21" s="22">
        <f>+Bilanz!E30+Bilanz!E31-Bilanz!E37-Bilanz!F30-Bilanz!F31+Bilanz!F37</f>
        <v>6</v>
      </c>
      <c r="F21" s="184" t="s">
        <v>322</v>
      </c>
    </row>
    <row r="22" spans="1:6" x14ac:dyDescent="0.25">
      <c r="A22" s="24"/>
      <c r="B22" s="41"/>
      <c r="C22" s="24"/>
      <c r="D22" s="24"/>
      <c r="E22" s="24"/>
    </row>
    <row r="23" spans="1:6" ht="15.75" x14ac:dyDescent="0.25">
      <c r="A23" s="24"/>
      <c r="B23" s="35" t="s">
        <v>323</v>
      </c>
      <c r="C23" s="20">
        <f>SUM(C8:C22)</f>
        <v>40</v>
      </c>
      <c r="D23" s="20"/>
      <c r="E23" s="20">
        <f>SUM(E8:E22)</f>
        <v>20</v>
      </c>
    </row>
    <row r="24" spans="1:6" x14ac:dyDescent="0.25">
      <c r="A24" s="24"/>
      <c r="B24" s="42"/>
      <c r="C24" s="24"/>
      <c r="D24" s="24"/>
      <c r="E24" s="24"/>
    </row>
    <row r="25" spans="1:6" s="33" customFormat="1" ht="15.75" x14ac:dyDescent="0.25">
      <c r="A25" s="49"/>
      <c r="B25" s="35" t="s">
        <v>324</v>
      </c>
      <c r="C25" s="49"/>
      <c r="D25" s="49"/>
      <c r="E25" s="49"/>
      <c r="F25" s="185"/>
    </row>
    <row r="26" spans="1:6" x14ac:dyDescent="0.25">
      <c r="A26" s="24"/>
      <c r="B26" s="41"/>
      <c r="C26" s="24"/>
      <c r="D26" s="24"/>
      <c r="E26" s="24"/>
    </row>
    <row r="27" spans="1:6" x14ac:dyDescent="0.25">
      <c r="A27" s="24"/>
      <c r="B27" s="37" t="s">
        <v>325</v>
      </c>
      <c r="C27" s="20">
        <f>SUM(C28:C34)</f>
        <v>116</v>
      </c>
      <c r="D27" s="20"/>
      <c r="E27" s="20">
        <f>SUM(E28:E34)</f>
        <v>35</v>
      </c>
    </row>
    <row r="28" spans="1:6" x14ac:dyDescent="0.25">
      <c r="A28" s="24"/>
      <c r="B28" s="39" t="s">
        <v>326</v>
      </c>
      <c r="C28" s="22">
        <f>+ER_IR!C173</f>
        <v>32</v>
      </c>
      <c r="D28" s="22"/>
      <c r="E28" s="22">
        <f>+ER_IR!E173</f>
        <v>5</v>
      </c>
      <c r="F28" s="184">
        <v>50</v>
      </c>
    </row>
    <row r="29" spans="1:6" x14ac:dyDescent="0.25">
      <c r="A29" s="24"/>
      <c r="B29" s="40" t="s">
        <v>327</v>
      </c>
      <c r="C29" s="22">
        <f>+ER_IR!C182</f>
        <v>8</v>
      </c>
      <c r="D29" s="22"/>
      <c r="E29" s="22">
        <f>+ER_IR!E182</f>
        <v>0</v>
      </c>
      <c r="F29" s="184">
        <v>51</v>
      </c>
    </row>
    <row r="30" spans="1:6" x14ac:dyDescent="0.25">
      <c r="A30" s="24"/>
      <c r="B30" s="40" t="s">
        <v>328</v>
      </c>
      <c r="C30" s="22">
        <f>+ER_IR!C191</f>
        <v>12</v>
      </c>
      <c r="D30" s="22"/>
      <c r="E30" s="22">
        <f>+ER_IR!E191</f>
        <v>3</v>
      </c>
      <c r="F30" s="184">
        <v>52</v>
      </c>
    </row>
    <row r="31" spans="1:6" x14ac:dyDescent="0.25">
      <c r="A31" s="24"/>
      <c r="B31" s="40" t="s">
        <v>329</v>
      </c>
      <c r="C31" s="22">
        <f>+ER_IR!C195</f>
        <v>18</v>
      </c>
      <c r="D31" s="22"/>
      <c r="E31" s="22">
        <f>+ER_IR!E195</f>
        <v>3</v>
      </c>
      <c r="F31" s="184">
        <v>54</v>
      </c>
    </row>
    <row r="32" spans="1:6" x14ac:dyDescent="0.25">
      <c r="A32" s="24"/>
      <c r="B32" s="40" t="s">
        <v>330</v>
      </c>
      <c r="C32" s="22">
        <f>+ER_IR!C205</f>
        <v>18</v>
      </c>
      <c r="D32" s="22"/>
      <c r="E32" s="22">
        <f>+ER_IR!E205</f>
        <v>3</v>
      </c>
      <c r="F32" s="184">
        <v>55</v>
      </c>
    </row>
    <row r="33" spans="1:6" x14ac:dyDescent="0.25">
      <c r="A33" s="24"/>
      <c r="B33" s="39" t="s">
        <v>331</v>
      </c>
      <c r="C33" s="22">
        <f>+ER_IR!C215</f>
        <v>10</v>
      </c>
      <c r="D33" s="22"/>
      <c r="E33" s="22">
        <f>+ER_IR!E215</f>
        <v>3</v>
      </c>
      <c r="F33" s="184">
        <v>56</v>
      </c>
    </row>
    <row r="34" spans="1:6" x14ac:dyDescent="0.25">
      <c r="A34" s="24"/>
      <c r="B34" s="39" t="s">
        <v>332</v>
      </c>
      <c r="C34" s="22">
        <f>+ER_IR!C225</f>
        <v>18</v>
      </c>
      <c r="D34" s="22"/>
      <c r="E34" s="22">
        <f>+ER_IR!E225</f>
        <v>18</v>
      </c>
      <c r="F34" s="184">
        <v>57</v>
      </c>
    </row>
    <row r="35" spans="1:6" x14ac:dyDescent="0.25">
      <c r="A35" s="24"/>
      <c r="B35" s="43"/>
      <c r="C35" s="22"/>
      <c r="D35" s="22"/>
      <c r="E35" s="22"/>
    </row>
    <row r="36" spans="1:6" x14ac:dyDescent="0.25">
      <c r="A36" s="24"/>
      <c r="B36" s="37" t="s">
        <v>333</v>
      </c>
      <c r="C36" s="20">
        <f>SUM(C37:C44)</f>
        <v>75</v>
      </c>
      <c r="D36" s="20"/>
      <c r="E36" s="20">
        <f>SUM(E37:E44)</f>
        <v>18</v>
      </c>
    </row>
    <row r="37" spans="1:6" x14ac:dyDescent="0.25">
      <c r="A37" s="24"/>
      <c r="B37" s="39" t="s">
        <v>334</v>
      </c>
      <c r="C37" s="22">
        <f>+ER_IR!C244</f>
        <v>8</v>
      </c>
      <c r="D37" s="22"/>
      <c r="E37" s="22">
        <f>+ER_IR!E244</f>
        <v>0</v>
      </c>
      <c r="F37" s="184">
        <v>60</v>
      </c>
    </row>
    <row r="38" spans="1:6" x14ac:dyDescent="0.25">
      <c r="A38" s="24"/>
      <c r="B38" s="40" t="s">
        <v>335</v>
      </c>
      <c r="C38" s="22">
        <f>+ER_IR!C253</f>
        <v>8</v>
      </c>
      <c r="D38" s="22"/>
      <c r="E38" s="22">
        <f>+ER_IR!E253</f>
        <v>0</v>
      </c>
      <c r="F38" s="184">
        <v>61</v>
      </c>
    </row>
    <row r="39" spans="1:6" x14ac:dyDescent="0.25">
      <c r="A39" s="24"/>
      <c r="B39" s="40" t="s">
        <v>336</v>
      </c>
      <c r="C39" s="22">
        <f>+ER_IR!C262</f>
        <v>6</v>
      </c>
      <c r="D39" s="22"/>
      <c r="E39" s="22">
        <f>+ER_IR!E262</f>
        <v>0</v>
      </c>
      <c r="F39" s="184">
        <v>62</v>
      </c>
    </row>
    <row r="40" spans="1:6" x14ac:dyDescent="0.25">
      <c r="A40" s="24"/>
      <c r="B40" s="40" t="s">
        <v>337</v>
      </c>
      <c r="C40" s="22">
        <f>+ER_IR!C266</f>
        <v>9</v>
      </c>
      <c r="D40" s="22"/>
      <c r="E40" s="22">
        <f>+ER_IR!E266</f>
        <v>0</v>
      </c>
      <c r="F40" s="184">
        <v>63</v>
      </c>
    </row>
    <row r="41" spans="1:6" x14ac:dyDescent="0.25">
      <c r="A41" s="24"/>
      <c r="B41" s="40" t="s">
        <v>338</v>
      </c>
      <c r="C41" s="22">
        <f>+ER_IR!C276</f>
        <v>9</v>
      </c>
      <c r="D41" s="22"/>
      <c r="E41" s="22">
        <f>+ER_IR!E276</f>
        <v>0</v>
      </c>
      <c r="F41" s="184">
        <v>64</v>
      </c>
    </row>
    <row r="42" spans="1:6" x14ac:dyDescent="0.25">
      <c r="A42" s="24"/>
      <c r="B42" s="40" t="s">
        <v>339</v>
      </c>
      <c r="C42" s="22">
        <f>+ER_IR!C286</f>
        <v>8</v>
      </c>
      <c r="D42" s="22"/>
      <c r="E42" s="22">
        <f>+ER_IR!E286</f>
        <v>0</v>
      </c>
      <c r="F42" s="184">
        <v>65</v>
      </c>
    </row>
    <row r="43" spans="1:6" x14ac:dyDescent="0.25">
      <c r="A43" s="24"/>
      <c r="B43" s="40" t="s">
        <v>340</v>
      </c>
      <c r="C43" s="22">
        <f>+ER_IR!C295</f>
        <v>9</v>
      </c>
      <c r="D43" s="22"/>
      <c r="E43" s="22">
        <f>+ER_IR!E295</f>
        <v>0</v>
      </c>
      <c r="F43" s="184">
        <v>66</v>
      </c>
    </row>
    <row r="44" spans="1:6" x14ac:dyDescent="0.25">
      <c r="A44" s="24"/>
      <c r="B44" s="40" t="s">
        <v>332</v>
      </c>
      <c r="C44" s="22">
        <f>+ER_IR!C305</f>
        <v>18</v>
      </c>
      <c r="D44" s="22"/>
      <c r="E44" s="22">
        <f>+ER_IR!E305</f>
        <v>18</v>
      </c>
      <c r="F44" s="184">
        <v>67</v>
      </c>
    </row>
    <row r="45" spans="1:6" x14ac:dyDescent="0.25">
      <c r="A45" s="24"/>
      <c r="B45" s="41"/>
      <c r="C45" s="22"/>
      <c r="D45" s="22"/>
      <c r="E45" s="22"/>
    </row>
    <row r="46" spans="1:6" ht="30" x14ac:dyDescent="0.25">
      <c r="A46" s="24"/>
      <c r="B46" s="37" t="s">
        <v>341</v>
      </c>
      <c r="C46" s="20">
        <f>-C27+C36</f>
        <v>-41</v>
      </c>
      <c r="D46" s="20"/>
      <c r="E46" s="20">
        <f>-E27+E36</f>
        <v>-17</v>
      </c>
    </row>
    <row r="47" spans="1:6" x14ac:dyDescent="0.25">
      <c r="A47" s="24"/>
      <c r="B47" s="37"/>
      <c r="C47" s="20"/>
      <c r="D47" s="20"/>
      <c r="E47" s="20"/>
    </row>
    <row r="48" spans="1:6" x14ac:dyDescent="0.25">
      <c r="A48" s="24"/>
      <c r="B48" s="40" t="s">
        <v>342</v>
      </c>
      <c r="C48" s="22">
        <f>+Bilanz!E9-Bilanz!C9</f>
        <v>-1</v>
      </c>
      <c r="D48" s="22"/>
      <c r="E48" s="22">
        <f>+Bilanz!F9-Bilanz!E9</f>
        <v>-1</v>
      </c>
      <c r="F48" s="184" t="s">
        <v>343</v>
      </c>
    </row>
    <row r="49" spans="1:9" ht="30" x14ac:dyDescent="0.25">
      <c r="A49" s="24"/>
      <c r="B49" s="40" t="s">
        <v>344</v>
      </c>
      <c r="C49" s="22">
        <f>+Bilanz!E12+Bilanz!E13-Bilanz!C12-Bilanz!C13</f>
        <v>-6</v>
      </c>
      <c r="D49" s="22"/>
      <c r="E49" s="22">
        <f>+Bilanz!F12+Bilanz!F13-Bilanz!E12-Bilanz!E13</f>
        <v>-3</v>
      </c>
      <c r="F49" s="184" t="s">
        <v>345</v>
      </c>
    </row>
    <row r="50" spans="1:9" x14ac:dyDescent="0.25">
      <c r="A50" s="24"/>
      <c r="B50" s="40"/>
      <c r="C50" s="20"/>
      <c r="D50" s="20"/>
      <c r="E50" s="20"/>
    </row>
    <row r="51" spans="1:9" x14ac:dyDescent="0.25">
      <c r="A51" s="24"/>
      <c r="B51" s="37" t="s">
        <v>346</v>
      </c>
      <c r="C51" s="20">
        <f>C48+C49</f>
        <v>-7</v>
      </c>
      <c r="D51" s="20"/>
      <c r="E51" s="20">
        <f>E48+E49</f>
        <v>-4</v>
      </c>
    </row>
    <row r="52" spans="1:9" x14ac:dyDescent="0.25">
      <c r="A52" s="24"/>
      <c r="B52" s="37"/>
      <c r="C52" s="20"/>
      <c r="D52" s="20"/>
      <c r="E52" s="20"/>
    </row>
    <row r="53" spans="1:9" ht="15.75" x14ac:dyDescent="0.25">
      <c r="A53" s="24"/>
      <c r="B53" s="35" t="s">
        <v>347</v>
      </c>
      <c r="C53" s="20">
        <f>C46+C51</f>
        <v>-48</v>
      </c>
      <c r="D53" s="20"/>
      <c r="E53" s="20">
        <f>E46+E51</f>
        <v>-21</v>
      </c>
    </row>
    <row r="54" spans="1:9" x14ac:dyDescent="0.25">
      <c r="A54" s="24"/>
      <c r="B54" s="187"/>
      <c r="C54" s="20"/>
      <c r="D54" s="20"/>
      <c r="E54" s="20"/>
    </row>
    <row r="55" spans="1:9" s="33" customFormat="1" ht="15.75" x14ac:dyDescent="0.25">
      <c r="A55" s="49"/>
      <c r="B55" s="35" t="s">
        <v>348</v>
      </c>
      <c r="C55" s="51"/>
      <c r="D55" s="51"/>
      <c r="E55" s="51"/>
      <c r="F55" s="185"/>
    </row>
    <row r="56" spans="1:9" x14ac:dyDescent="0.25">
      <c r="A56" s="24"/>
      <c r="B56" s="38"/>
      <c r="C56" s="22"/>
      <c r="D56" s="22"/>
      <c r="E56" s="22"/>
    </row>
    <row r="57" spans="1:9" ht="30" x14ac:dyDescent="0.25">
      <c r="A57" s="24"/>
      <c r="B57" s="40" t="s">
        <v>349</v>
      </c>
      <c r="C57" s="22">
        <f>+Bilanz!C28-Bilanz!E28</f>
        <v>1</v>
      </c>
      <c r="D57" s="22"/>
      <c r="E57" s="22">
        <f>+Bilanz!E28-Bilanz!F28</f>
        <v>1</v>
      </c>
      <c r="F57" s="186" t="s">
        <v>350</v>
      </c>
    </row>
    <row r="58" spans="1:9" ht="30" x14ac:dyDescent="0.25">
      <c r="A58" s="24"/>
      <c r="B58" s="40" t="s">
        <v>351</v>
      </c>
      <c r="C58" s="22">
        <f>+Bilanz!C25-Bilanz!E25</f>
        <v>8</v>
      </c>
      <c r="D58" s="22"/>
      <c r="E58" s="22">
        <f>+Bilanz!E25-Bilanz!F25</f>
        <v>1</v>
      </c>
      <c r="F58" s="186" t="s">
        <v>352</v>
      </c>
    </row>
    <row r="59" spans="1:9" x14ac:dyDescent="0.25">
      <c r="A59" s="24"/>
      <c r="B59" s="43"/>
      <c r="C59" s="22"/>
      <c r="D59" s="22"/>
      <c r="E59" s="22"/>
    </row>
    <row r="60" spans="1:9" ht="15.75" x14ac:dyDescent="0.25">
      <c r="A60" s="24"/>
      <c r="B60" s="35" t="s">
        <v>353</v>
      </c>
      <c r="C60" s="20">
        <f>SUM(C57:C59)</f>
        <v>9</v>
      </c>
      <c r="D60" s="20"/>
      <c r="E60" s="20">
        <f>SUM(E57:E59)</f>
        <v>2</v>
      </c>
    </row>
    <row r="61" spans="1:9" x14ac:dyDescent="0.25">
      <c r="A61" s="24"/>
      <c r="B61" s="44"/>
      <c r="C61" s="22"/>
      <c r="D61" s="22"/>
      <c r="E61" s="22"/>
    </row>
    <row r="62" spans="1:9" x14ac:dyDescent="0.25">
      <c r="A62" s="24"/>
      <c r="B62" s="44" t="s">
        <v>354</v>
      </c>
      <c r="C62" s="20">
        <f>C23+C53+C60</f>
        <v>1</v>
      </c>
      <c r="D62" s="20"/>
      <c r="E62" s="20">
        <f>E23+E53+E60</f>
        <v>1</v>
      </c>
      <c r="I62" s="45"/>
    </row>
    <row r="63" spans="1:9" x14ac:dyDescent="0.25">
      <c r="A63" s="24"/>
      <c r="B63" s="44"/>
      <c r="C63" s="22"/>
      <c r="D63" s="22"/>
      <c r="E63" s="22"/>
    </row>
    <row r="64" spans="1:9" x14ac:dyDescent="0.25">
      <c r="A64" s="24"/>
      <c r="B64" s="44" t="s">
        <v>355</v>
      </c>
      <c r="C64" s="22"/>
      <c r="D64" s="22"/>
      <c r="E64" s="22"/>
    </row>
    <row r="65" spans="1:5" x14ac:dyDescent="0.25">
      <c r="A65" s="24"/>
      <c r="B65" s="42" t="s">
        <v>356</v>
      </c>
      <c r="C65" s="22">
        <f>+Bilanz!E7</f>
        <v>1</v>
      </c>
      <c r="D65" s="22"/>
      <c r="E65" s="22">
        <f>+Bilanz!F7</f>
        <v>0</v>
      </c>
    </row>
    <row r="66" spans="1:5" x14ac:dyDescent="0.25">
      <c r="A66" s="24"/>
      <c r="B66" s="42" t="s">
        <v>357</v>
      </c>
      <c r="C66" s="22">
        <f>+Bilanz!C7</f>
        <v>2</v>
      </c>
      <c r="D66" s="22"/>
      <c r="E66" s="22">
        <f>+Bilanz!E7</f>
        <v>1</v>
      </c>
    </row>
    <row r="67" spans="1:5" x14ac:dyDescent="0.25">
      <c r="A67" s="24"/>
      <c r="B67" s="44" t="s">
        <v>358</v>
      </c>
      <c r="C67" s="20">
        <f>+C66-C65</f>
        <v>1</v>
      </c>
      <c r="D67" s="20"/>
      <c r="E67" s="20">
        <f>+E66-E65</f>
        <v>1</v>
      </c>
    </row>
    <row r="68" spans="1:5" hidden="1" outlineLevel="1" x14ac:dyDescent="0.25">
      <c r="A68" s="24"/>
      <c r="B68" s="46" t="s">
        <v>359</v>
      </c>
      <c r="C68" s="47">
        <f>+C62-C67</f>
        <v>0</v>
      </c>
      <c r="D68" s="47"/>
      <c r="E68" s="47">
        <f>+E62-E67</f>
        <v>0</v>
      </c>
    </row>
    <row r="69" spans="1:5" collapsed="1" x14ac:dyDescent="0.25">
      <c r="A69" s="24"/>
      <c r="B69" s="24"/>
      <c r="C69" s="22"/>
      <c r="D69" s="22"/>
      <c r="E69" s="22"/>
    </row>
    <row r="70" spans="1:5" hidden="1" outlineLevel="1" x14ac:dyDescent="0.25">
      <c r="A70" s="24"/>
      <c r="B70" s="30" t="s">
        <v>360</v>
      </c>
      <c r="C70" s="22"/>
      <c r="D70" s="22"/>
      <c r="E70" s="22"/>
    </row>
    <row r="71" spans="1:5" hidden="1" outlineLevel="1" x14ac:dyDescent="0.25">
      <c r="A71" s="24"/>
      <c r="B71" s="24"/>
      <c r="C71" s="22"/>
      <c r="D71" s="22"/>
      <c r="E71" s="22"/>
    </row>
    <row r="72" spans="1:5" hidden="1" outlineLevel="1" x14ac:dyDescent="0.25">
      <c r="A72" s="24"/>
      <c r="B72" s="30" t="s">
        <v>55</v>
      </c>
      <c r="C72" s="22"/>
      <c r="D72" s="22"/>
      <c r="E72" s="22"/>
    </row>
    <row r="73" spans="1:5" hidden="1" outlineLevel="1" x14ac:dyDescent="0.25">
      <c r="A73" s="24"/>
      <c r="B73" s="24" t="s">
        <v>121</v>
      </c>
      <c r="C73" s="22">
        <f>+ER_IR!C39</f>
        <v>104</v>
      </c>
      <c r="D73" s="22"/>
      <c r="E73" s="22">
        <f>+ER_IR!E39</f>
        <v>104</v>
      </c>
    </row>
    <row r="74" spans="1:5" hidden="1" outlineLevel="1" x14ac:dyDescent="0.25">
      <c r="A74" s="24"/>
      <c r="B74" s="24" t="s">
        <v>181</v>
      </c>
      <c r="C74" s="22">
        <f>+ER_IR!C102</f>
        <v>110</v>
      </c>
      <c r="D74" s="22"/>
      <c r="E74" s="22">
        <f>+ER_IR!E102</f>
        <v>110</v>
      </c>
    </row>
    <row r="75" spans="1:5" hidden="1" outlineLevel="1" x14ac:dyDescent="0.25">
      <c r="A75" s="24"/>
      <c r="B75" s="30" t="s">
        <v>361</v>
      </c>
      <c r="C75" s="20">
        <f>+C74-C73</f>
        <v>6</v>
      </c>
      <c r="D75" s="20"/>
      <c r="E75" s="20">
        <f>+E74-E73</f>
        <v>6</v>
      </c>
    </row>
    <row r="76" spans="1:5" hidden="1" outlineLevel="1" x14ac:dyDescent="0.25">
      <c r="A76" s="24"/>
      <c r="B76" s="24"/>
      <c r="C76" s="22"/>
      <c r="D76" s="22"/>
      <c r="E76" s="22"/>
    </row>
    <row r="77" spans="1:5" hidden="1" outlineLevel="1" x14ac:dyDescent="0.25">
      <c r="A77" s="24"/>
      <c r="B77" s="30" t="s">
        <v>56</v>
      </c>
      <c r="C77" s="22"/>
      <c r="D77" s="22"/>
      <c r="E77" s="22"/>
    </row>
    <row r="78" spans="1:5" hidden="1" outlineLevel="1" x14ac:dyDescent="0.25">
      <c r="A78" s="24"/>
      <c r="B78" s="24" t="s">
        <v>325</v>
      </c>
      <c r="C78" s="22">
        <f>+ER_IR!C172</f>
        <v>116</v>
      </c>
      <c r="D78" s="22"/>
      <c r="E78" s="22">
        <f>+ER_IR!E172</f>
        <v>35</v>
      </c>
    </row>
    <row r="79" spans="1:5" hidden="1" outlineLevel="1" x14ac:dyDescent="0.25">
      <c r="A79" s="24"/>
      <c r="B79" s="24" t="s">
        <v>333</v>
      </c>
      <c r="C79" s="22">
        <f>+ER_IR!C243</f>
        <v>75</v>
      </c>
      <c r="D79" s="22"/>
      <c r="E79" s="22">
        <f>+ER_IR!E243</f>
        <v>18</v>
      </c>
    </row>
    <row r="80" spans="1:5" hidden="1" outlineLevel="1" x14ac:dyDescent="0.25">
      <c r="A80" s="24"/>
      <c r="B80" s="30" t="s">
        <v>296</v>
      </c>
      <c r="C80" s="20">
        <f>+C79-C78</f>
        <v>-41</v>
      </c>
      <c r="D80" s="20"/>
      <c r="E80" s="20">
        <f>+E79-E78</f>
        <v>-17</v>
      </c>
    </row>
    <row r="81" spans="1:5" hidden="1" outlineLevel="1" x14ac:dyDescent="0.25">
      <c r="A81" s="24"/>
      <c r="B81" s="24"/>
      <c r="C81" s="22"/>
      <c r="D81" s="22"/>
      <c r="E81" s="22"/>
    </row>
    <row r="82" spans="1:5" hidden="1" outlineLevel="1" x14ac:dyDescent="0.25">
      <c r="A82" s="24"/>
      <c r="B82" s="30" t="s">
        <v>362</v>
      </c>
      <c r="C82" s="22"/>
      <c r="D82" s="22"/>
      <c r="E82" s="22"/>
    </row>
    <row r="83" spans="1:5" hidden="1" outlineLevel="1" x14ac:dyDescent="0.25">
      <c r="A83" s="24"/>
      <c r="B83" s="24" t="s">
        <v>361</v>
      </c>
      <c r="C83" s="22">
        <f>+C75</f>
        <v>6</v>
      </c>
      <c r="D83" s="22"/>
      <c r="E83" s="22">
        <f>+E75</f>
        <v>6</v>
      </c>
    </row>
    <row r="84" spans="1:5" hidden="1" outlineLevel="1" x14ac:dyDescent="0.25">
      <c r="A84" s="24"/>
      <c r="B84" s="24" t="s">
        <v>363</v>
      </c>
      <c r="C84" s="22">
        <f>SUM(C9:C21)</f>
        <v>34</v>
      </c>
      <c r="D84" s="22"/>
      <c r="E84" s="22">
        <f>SUM(E9:E21)</f>
        <v>14</v>
      </c>
    </row>
    <row r="85" spans="1:5" hidden="1" outlineLevel="1" x14ac:dyDescent="0.25">
      <c r="A85" s="24"/>
      <c r="B85" s="24" t="s">
        <v>296</v>
      </c>
      <c r="C85" s="22">
        <f>+C80</f>
        <v>-41</v>
      </c>
      <c r="D85" s="22"/>
      <c r="E85" s="22">
        <f>+E80</f>
        <v>-17</v>
      </c>
    </row>
    <row r="86" spans="1:5" hidden="1" outlineLevel="1" x14ac:dyDescent="0.25">
      <c r="A86" s="24"/>
      <c r="B86" s="30" t="s">
        <v>364</v>
      </c>
      <c r="C86" s="20">
        <f>SUM(C83:C85)</f>
        <v>-1</v>
      </c>
      <c r="D86" s="20"/>
      <c r="E86" s="20">
        <f>SUM(E83:E85)</f>
        <v>3</v>
      </c>
    </row>
    <row r="87" spans="1:5" hidden="1" outlineLevel="1" x14ac:dyDescent="0.25">
      <c r="A87" s="24"/>
      <c r="B87" s="24"/>
      <c r="C87" s="22"/>
      <c r="D87" s="22"/>
      <c r="E87" s="22"/>
    </row>
    <row r="88" spans="1:5" hidden="1" outlineLevel="1" x14ac:dyDescent="0.25">
      <c r="A88" s="24"/>
      <c r="B88" s="24"/>
      <c r="C88" s="22"/>
      <c r="D88" s="22"/>
      <c r="E88" s="22"/>
    </row>
    <row r="89" spans="1:5" hidden="1" outlineLevel="1" x14ac:dyDescent="0.25">
      <c r="A89" s="24"/>
      <c r="B89" s="24" t="s">
        <v>365</v>
      </c>
      <c r="C89" s="24"/>
      <c r="D89" s="24"/>
      <c r="E89" s="24"/>
    </row>
    <row r="90" spans="1:5" hidden="1" outlineLevel="1" x14ac:dyDescent="0.25">
      <c r="A90" s="24"/>
      <c r="B90" s="24" t="s">
        <v>366</v>
      </c>
      <c r="C90" s="22">
        <f>-C60-C48-C49</f>
        <v>-2</v>
      </c>
      <c r="D90" s="24"/>
      <c r="E90" s="22">
        <f>-E60-E48-E49</f>
        <v>2</v>
      </c>
    </row>
    <row r="91" spans="1:5" hidden="1" outlineLevel="1" x14ac:dyDescent="0.25">
      <c r="A91" s="24"/>
      <c r="B91" s="24" t="s">
        <v>367</v>
      </c>
      <c r="C91" s="22">
        <f>+C67</f>
        <v>1</v>
      </c>
      <c r="D91" s="24"/>
      <c r="E91" s="22">
        <f>+E67</f>
        <v>1</v>
      </c>
    </row>
    <row r="92" spans="1:5" hidden="1" outlineLevel="1" x14ac:dyDescent="0.25">
      <c r="A92" s="24"/>
      <c r="B92" s="48" t="s">
        <v>368</v>
      </c>
      <c r="C92" s="20">
        <f>SUM(C90:C91)</f>
        <v>-1</v>
      </c>
      <c r="D92" s="24"/>
      <c r="E92" s="20">
        <f>SUM(E90:E91)</f>
        <v>3</v>
      </c>
    </row>
    <row r="93" spans="1:5" hidden="1" outlineLevel="1" x14ac:dyDescent="0.25">
      <c r="A93" s="24"/>
      <c r="B93" s="25" t="s">
        <v>369</v>
      </c>
      <c r="C93" s="26">
        <f>+C86-C92</f>
        <v>0</v>
      </c>
      <c r="D93" s="24"/>
      <c r="E93" s="26">
        <f>+E86-E92</f>
        <v>0</v>
      </c>
    </row>
    <row r="94" spans="1:5" collapsed="1" x14ac:dyDescent="0.25">
      <c r="A94" s="24"/>
      <c r="B94" s="24"/>
      <c r="C94" s="24"/>
      <c r="D94" s="24"/>
      <c r="E94" s="24"/>
    </row>
    <row r="95" spans="1:5" x14ac:dyDescent="0.25">
      <c r="A95" s="24"/>
      <c r="B95" s="24"/>
      <c r="C95" s="24"/>
      <c r="D95" s="24"/>
      <c r="E95" s="24"/>
    </row>
    <row r="96" spans="1:5" x14ac:dyDescent="0.25">
      <c r="A96" s="24"/>
      <c r="B96" s="24"/>
      <c r="C96" s="24"/>
      <c r="D96" s="24"/>
      <c r="E96" s="24"/>
    </row>
    <row r="97" spans="1:5" x14ac:dyDescent="0.25">
      <c r="A97" s="24"/>
      <c r="B97" s="24"/>
      <c r="C97" s="24"/>
      <c r="D97" s="24"/>
      <c r="E97" s="24"/>
    </row>
    <row r="98" spans="1:5" x14ac:dyDescent="0.25">
      <c r="A98" s="24"/>
      <c r="B98" s="24"/>
      <c r="C98" s="24"/>
      <c r="D98" s="24"/>
      <c r="E98" s="24"/>
    </row>
    <row r="99" spans="1:5" x14ac:dyDescent="0.25">
      <c r="A99" s="24"/>
      <c r="B99" s="24"/>
      <c r="C99" s="24"/>
      <c r="D99" s="24"/>
      <c r="E99" s="24"/>
    </row>
    <row r="100" spans="1:5" x14ac:dyDescent="0.25">
      <c r="A100" s="24"/>
      <c r="B100" s="24"/>
      <c r="C100" s="24"/>
      <c r="D100" s="24"/>
      <c r="E100" s="24"/>
    </row>
    <row r="101" spans="1:5" x14ac:dyDescent="0.25">
      <c r="A101" s="24"/>
      <c r="B101" s="24"/>
      <c r="C101" s="24"/>
      <c r="D101" s="24"/>
      <c r="E101" s="24"/>
    </row>
    <row r="102" spans="1:5" x14ac:dyDescent="0.25">
      <c r="A102" s="24"/>
      <c r="B102" s="24"/>
      <c r="C102" s="24"/>
      <c r="D102" s="24"/>
      <c r="E102" s="24"/>
    </row>
    <row r="103" spans="1:5" x14ac:dyDescent="0.25">
      <c r="A103" s="24"/>
      <c r="B103" s="24"/>
      <c r="C103" s="24"/>
      <c r="D103" s="24"/>
      <c r="E103" s="24"/>
    </row>
    <row r="104" spans="1:5" x14ac:dyDescent="0.25">
      <c r="A104" s="24"/>
      <c r="B104" s="24"/>
      <c r="C104" s="24"/>
      <c r="D104" s="24"/>
      <c r="E104" s="24"/>
    </row>
    <row r="105" spans="1:5" x14ac:dyDescent="0.25">
      <c r="A105" s="24"/>
      <c r="B105" s="24"/>
      <c r="C105" s="24"/>
      <c r="D105" s="24"/>
      <c r="E105" s="24"/>
    </row>
    <row r="106" spans="1:5" x14ac:dyDescent="0.25">
      <c r="A106" s="24"/>
      <c r="B106" s="24"/>
      <c r="C106" s="24"/>
      <c r="D106" s="24"/>
      <c r="E106" s="24"/>
    </row>
    <row r="107" spans="1:5" x14ac:dyDescent="0.25">
      <c r="A107" s="24"/>
      <c r="B107" s="24"/>
      <c r="C107" s="24"/>
      <c r="D107" s="24"/>
      <c r="E107" s="24"/>
    </row>
    <row r="108" spans="1:5" x14ac:dyDescent="0.25">
      <c r="A108" s="24"/>
      <c r="B108" s="24"/>
      <c r="C108" s="24"/>
      <c r="D108" s="24"/>
      <c r="E108" s="24"/>
    </row>
    <row r="109" spans="1:5" x14ac:dyDescent="0.25">
      <c r="A109" s="24"/>
      <c r="B109" s="24"/>
      <c r="C109" s="24"/>
      <c r="D109" s="24"/>
      <c r="E109" s="24"/>
    </row>
    <row r="110" spans="1:5" x14ac:dyDescent="0.25">
      <c r="A110" s="24"/>
      <c r="B110" s="24"/>
      <c r="C110" s="24"/>
      <c r="D110" s="24"/>
      <c r="E110" s="24"/>
    </row>
    <row r="111" spans="1:5" x14ac:dyDescent="0.25">
      <c r="A111" s="24"/>
      <c r="B111" s="24"/>
      <c r="C111" s="24"/>
      <c r="D111" s="24"/>
      <c r="E111" s="24"/>
    </row>
    <row r="112" spans="1:5" x14ac:dyDescent="0.25">
      <c r="A112" s="24"/>
      <c r="B112" s="24"/>
      <c r="C112" s="24"/>
      <c r="D112" s="24"/>
      <c r="E112" s="24"/>
    </row>
    <row r="113" spans="1:5" x14ac:dyDescent="0.25">
      <c r="A113" s="24"/>
      <c r="B113" s="24"/>
      <c r="C113" s="24"/>
      <c r="D113" s="24"/>
      <c r="E113" s="24"/>
    </row>
    <row r="114" spans="1:5" x14ac:dyDescent="0.25">
      <c r="A114" s="24"/>
      <c r="B114" s="24"/>
      <c r="C114" s="24"/>
      <c r="D114" s="24"/>
      <c r="E114" s="24"/>
    </row>
    <row r="115" spans="1:5" x14ac:dyDescent="0.25">
      <c r="A115" s="24"/>
      <c r="B115" s="24"/>
      <c r="C115" s="24"/>
      <c r="D115" s="24"/>
      <c r="E115" s="24"/>
    </row>
    <row r="116" spans="1:5" x14ac:dyDescent="0.25">
      <c r="A116" s="24"/>
      <c r="B116" s="24"/>
      <c r="C116" s="24"/>
      <c r="D116" s="24"/>
      <c r="E116" s="24"/>
    </row>
    <row r="117" spans="1:5" x14ac:dyDescent="0.25">
      <c r="A117" s="24"/>
      <c r="B117" s="24"/>
      <c r="C117" s="24"/>
      <c r="D117" s="24"/>
      <c r="E117" s="24"/>
    </row>
    <row r="118" spans="1:5" x14ac:dyDescent="0.25">
      <c r="A118" s="24"/>
      <c r="B118" s="24"/>
      <c r="C118" s="24"/>
      <c r="D118" s="24"/>
      <c r="E118" s="24"/>
    </row>
    <row r="119" spans="1:5" x14ac:dyDescent="0.25">
      <c r="A119" s="24"/>
      <c r="B119" s="24"/>
      <c r="C119" s="24"/>
      <c r="D119" s="24"/>
      <c r="E119" s="24"/>
    </row>
    <row r="120" spans="1:5" x14ac:dyDescent="0.25">
      <c r="A120" s="24"/>
      <c r="B120" s="24"/>
      <c r="C120" s="24"/>
      <c r="D120" s="24"/>
      <c r="E120" s="24"/>
    </row>
    <row r="121" spans="1:5" x14ac:dyDescent="0.25">
      <c r="A121" s="24"/>
      <c r="B121" s="24"/>
      <c r="C121" s="24"/>
      <c r="D121" s="24"/>
      <c r="E121" s="24"/>
    </row>
    <row r="122" spans="1:5" x14ac:dyDescent="0.25">
      <c r="A122" s="24"/>
      <c r="B122" s="24"/>
      <c r="C122" s="22"/>
      <c r="D122" s="22"/>
      <c r="E122" s="22"/>
    </row>
    <row r="123" spans="1:5" x14ac:dyDescent="0.25">
      <c r="A123" s="24"/>
      <c r="B123" s="24"/>
      <c r="C123" s="22"/>
      <c r="D123" s="22"/>
      <c r="E123" s="22"/>
    </row>
    <row r="124" spans="1:5" x14ac:dyDescent="0.25">
      <c r="A124" s="24"/>
      <c r="B124" s="24"/>
      <c r="C124" s="22"/>
      <c r="D124" s="22"/>
      <c r="E124" s="22"/>
    </row>
    <row r="125" spans="1:5" x14ac:dyDescent="0.25">
      <c r="A125" s="24"/>
      <c r="B125" s="24"/>
      <c r="C125" s="22"/>
      <c r="D125" s="22"/>
      <c r="E125" s="22"/>
    </row>
    <row r="126" spans="1:5" x14ac:dyDescent="0.25">
      <c r="A126" s="24"/>
      <c r="B126" s="24"/>
      <c r="C126" s="22"/>
      <c r="D126" s="22"/>
      <c r="E126" s="22"/>
    </row>
    <row r="127" spans="1:5" x14ac:dyDescent="0.25">
      <c r="A127" s="24"/>
      <c r="B127" s="24"/>
      <c r="C127" s="22"/>
      <c r="D127" s="22"/>
      <c r="E127" s="22"/>
    </row>
    <row r="128" spans="1:5" x14ac:dyDescent="0.25">
      <c r="A128" s="24"/>
      <c r="B128" s="24"/>
      <c r="C128" s="22"/>
      <c r="D128" s="22"/>
      <c r="E128" s="22"/>
    </row>
    <row r="129" spans="1:5" x14ac:dyDescent="0.25">
      <c r="A129" s="24"/>
      <c r="B129" s="24"/>
      <c r="C129" s="22"/>
      <c r="D129" s="22"/>
      <c r="E129" s="22"/>
    </row>
    <row r="130" spans="1:5" x14ac:dyDescent="0.25">
      <c r="A130" s="24"/>
      <c r="B130" s="24"/>
      <c r="C130" s="22"/>
      <c r="D130" s="22"/>
      <c r="E130" s="22"/>
    </row>
    <row r="131" spans="1:5" x14ac:dyDescent="0.25">
      <c r="A131" s="24"/>
      <c r="B131" s="24"/>
      <c r="C131" s="22"/>
      <c r="D131" s="22"/>
      <c r="E131" s="22"/>
    </row>
    <row r="132" spans="1:5" x14ac:dyDescent="0.25">
      <c r="A132" s="24"/>
      <c r="B132" s="24"/>
      <c r="C132" s="22"/>
      <c r="D132" s="22"/>
      <c r="E132" s="22"/>
    </row>
    <row r="133" spans="1:5" x14ac:dyDescent="0.25">
      <c r="A133" s="24"/>
      <c r="B133" s="24"/>
      <c r="C133" s="22"/>
      <c r="D133" s="22"/>
      <c r="E133" s="22"/>
    </row>
    <row r="134" spans="1:5" x14ac:dyDescent="0.25">
      <c r="A134" s="24"/>
      <c r="B134" s="24"/>
      <c r="C134" s="22"/>
      <c r="D134" s="22"/>
      <c r="E134" s="22"/>
    </row>
    <row r="135" spans="1:5" x14ac:dyDescent="0.25">
      <c r="A135" s="24"/>
      <c r="B135" s="24"/>
      <c r="C135" s="22"/>
      <c r="D135" s="22"/>
      <c r="E135" s="22"/>
    </row>
    <row r="136" spans="1:5" x14ac:dyDescent="0.25">
      <c r="A136" s="24"/>
      <c r="B136" s="24"/>
      <c r="C136" s="22"/>
      <c r="D136" s="22"/>
      <c r="E136" s="22"/>
    </row>
    <row r="137" spans="1:5" x14ac:dyDescent="0.25">
      <c r="A137" s="24"/>
      <c r="B137" s="24"/>
      <c r="C137" s="22"/>
      <c r="D137" s="22"/>
      <c r="E137" s="22"/>
    </row>
    <row r="138" spans="1:5" x14ac:dyDescent="0.25">
      <c r="A138" s="24"/>
      <c r="B138" s="24"/>
      <c r="C138" s="22"/>
      <c r="D138" s="22"/>
      <c r="E138" s="22"/>
    </row>
    <row r="139" spans="1:5" x14ac:dyDescent="0.25">
      <c r="A139" s="24"/>
      <c r="B139" s="24"/>
      <c r="C139" s="22"/>
      <c r="D139" s="22"/>
      <c r="E139" s="22"/>
    </row>
    <row r="140" spans="1:5" x14ac:dyDescent="0.25">
      <c r="A140" s="24"/>
      <c r="B140" s="24"/>
      <c r="C140" s="22"/>
      <c r="D140" s="22"/>
      <c r="E140" s="22"/>
    </row>
    <row r="141" spans="1:5" x14ac:dyDescent="0.25">
      <c r="A141" s="24"/>
      <c r="B141" s="24"/>
      <c r="C141" s="22"/>
      <c r="D141" s="22"/>
      <c r="E141" s="22"/>
    </row>
    <row r="142" spans="1:5" x14ac:dyDescent="0.25">
      <c r="A142" s="24"/>
      <c r="B142" s="24"/>
      <c r="C142" s="22"/>
      <c r="D142" s="22"/>
      <c r="E142" s="22"/>
    </row>
    <row r="143" spans="1:5" x14ac:dyDescent="0.25">
      <c r="A143" s="24"/>
      <c r="B143" s="24"/>
      <c r="C143" s="22"/>
      <c r="D143" s="22"/>
      <c r="E143" s="22"/>
    </row>
    <row r="144" spans="1:5" x14ac:dyDescent="0.25">
      <c r="A144" s="24"/>
      <c r="B144" s="24"/>
      <c r="C144" s="22"/>
      <c r="D144" s="22"/>
      <c r="E144" s="22"/>
    </row>
    <row r="145" spans="1:5" x14ac:dyDescent="0.25">
      <c r="A145" s="24"/>
      <c r="B145" s="24"/>
      <c r="C145" s="22"/>
      <c r="D145" s="22"/>
      <c r="E145" s="22"/>
    </row>
    <row r="146" spans="1:5" x14ac:dyDescent="0.25">
      <c r="A146" s="24"/>
      <c r="B146" s="24"/>
      <c r="C146" s="22"/>
      <c r="D146" s="22"/>
      <c r="E146" s="22"/>
    </row>
    <row r="147" spans="1:5" x14ac:dyDescent="0.25">
      <c r="A147" s="24"/>
      <c r="B147" s="24"/>
      <c r="C147" s="22"/>
      <c r="D147" s="22"/>
      <c r="E147" s="22"/>
    </row>
    <row r="148" spans="1:5" x14ac:dyDescent="0.25">
      <c r="A148" s="24"/>
      <c r="B148" s="24"/>
      <c r="C148" s="22"/>
      <c r="D148" s="22"/>
      <c r="E148" s="22"/>
    </row>
    <row r="149" spans="1:5" x14ac:dyDescent="0.25">
      <c r="A149" s="24"/>
      <c r="B149" s="24"/>
      <c r="C149" s="22"/>
      <c r="D149" s="22"/>
      <c r="E149" s="22"/>
    </row>
    <row r="150" spans="1:5" x14ac:dyDescent="0.25">
      <c r="A150" s="24"/>
      <c r="B150" s="24"/>
      <c r="C150" s="22"/>
      <c r="D150" s="22"/>
      <c r="E150" s="22"/>
    </row>
    <row r="151" spans="1:5" x14ac:dyDescent="0.25">
      <c r="A151" s="24"/>
      <c r="B151" s="24"/>
      <c r="C151" s="22"/>
      <c r="D151" s="22"/>
      <c r="E151" s="22"/>
    </row>
    <row r="152" spans="1:5" x14ac:dyDescent="0.25">
      <c r="A152" s="24"/>
      <c r="B152" s="24"/>
      <c r="C152" s="22"/>
      <c r="D152" s="22"/>
      <c r="E152" s="22"/>
    </row>
    <row r="153" spans="1:5" x14ac:dyDescent="0.25">
      <c r="A153" s="24"/>
      <c r="B153" s="24"/>
      <c r="C153" s="22"/>
      <c r="D153" s="22"/>
      <c r="E153" s="22"/>
    </row>
    <row r="154" spans="1:5" x14ac:dyDescent="0.25">
      <c r="A154" s="24"/>
      <c r="B154" s="24"/>
      <c r="C154" s="22"/>
      <c r="D154" s="22"/>
      <c r="E154" s="22"/>
    </row>
    <row r="155" spans="1:5" x14ac:dyDescent="0.25">
      <c r="A155" s="24"/>
      <c r="B155" s="24"/>
      <c r="C155" s="22"/>
      <c r="D155" s="22"/>
      <c r="E155" s="22"/>
    </row>
    <row r="156" spans="1:5" x14ac:dyDescent="0.25">
      <c r="A156" s="24"/>
      <c r="B156" s="24"/>
      <c r="C156" s="22"/>
      <c r="D156" s="22"/>
      <c r="E156" s="22"/>
    </row>
    <row r="157" spans="1:5" x14ac:dyDescent="0.25">
      <c r="A157" s="24"/>
      <c r="B157" s="24"/>
      <c r="C157" s="22"/>
      <c r="D157" s="22"/>
      <c r="E157" s="22"/>
    </row>
    <row r="158" spans="1:5" x14ac:dyDescent="0.25">
      <c r="A158" s="24"/>
      <c r="B158" s="24"/>
      <c r="C158" s="22"/>
      <c r="D158" s="22"/>
      <c r="E158" s="22"/>
    </row>
    <row r="159" spans="1:5" x14ac:dyDescent="0.25">
      <c r="A159" s="24"/>
      <c r="B159" s="24"/>
      <c r="C159" s="22"/>
      <c r="D159" s="22"/>
      <c r="E159" s="22"/>
    </row>
    <row r="160" spans="1:5" x14ac:dyDescent="0.25">
      <c r="A160" s="24"/>
      <c r="B160" s="24"/>
      <c r="C160" s="22"/>
      <c r="D160" s="22"/>
      <c r="E160" s="22"/>
    </row>
    <row r="161" spans="1:5" x14ac:dyDescent="0.25">
      <c r="A161" s="24"/>
      <c r="B161" s="24"/>
      <c r="C161" s="22"/>
      <c r="D161" s="22"/>
      <c r="E161" s="22"/>
    </row>
    <row r="162" spans="1:5" x14ac:dyDescent="0.25">
      <c r="A162" s="24"/>
      <c r="B162" s="24"/>
      <c r="C162" s="22"/>
      <c r="D162" s="22"/>
      <c r="E162" s="22"/>
    </row>
    <row r="163" spans="1:5" x14ac:dyDescent="0.25">
      <c r="A163" s="24"/>
      <c r="B163" s="24"/>
      <c r="C163" s="22"/>
      <c r="D163" s="22"/>
      <c r="E163" s="22"/>
    </row>
    <row r="164" spans="1:5" x14ac:dyDescent="0.25">
      <c r="A164" s="24"/>
      <c r="B164" s="24"/>
      <c r="C164" s="22"/>
      <c r="D164" s="22"/>
      <c r="E164" s="22"/>
    </row>
    <row r="165" spans="1:5" x14ac:dyDescent="0.25">
      <c r="A165" s="24"/>
      <c r="B165" s="24"/>
      <c r="C165" s="22"/>
      <c r="D165" s="22"/>
      <c r="E165" s="22"/>
    </row>
    <row r="166" spans="1:5" x14ac:dyDescent="0.25">
      <c r="A166" s="24"/>
      <c r="B166" s="24"/>
      <c r="C166" s="22"/>
      <c r="D166" s="22"/>
      <c r="E166" s="22"/>
    </row>
    <row r="167" spans="1:5" x14ac:dyDescent="0.25">
      <c r="A167" s="24"/>
      <c r="B167" s="24"/>
      <c r="C167" s="22"/>
      <c r="D167" s="22"/>
      <c r="E167" s="22"/>
    </row>
    <row r="168" spans="1:5" x14ac:dyDescent="0.25">
      <c r="A168" s="24"/>
      <c r="B168" s="24"/>
      <c r="C168" s="22"/>
      <c r="D168" s="22"/>
      <c r="E168" s="22"/>
    </row>
    <row r="169" spans="1:5" x14ac:dyDescent="0.25">
      <c r="A169" s="24"/>
      <c r="B169" s="24"/>
      <c r="C169" s="22"/>
      <c r="D169" s="22"/>
      <c r="E169" s="22"/>
    </row>
    <row r="170" spans="1:5" x14ac:dyDescent="0.25">
      <c r="A170" s="24"/>
      <c r="B170" s="24"/>
      <c r="C170" s="22"/>
      <c r="D170" s="22"/>
      <c r="E170" s="22"/>
    </row>
    <row r="171" spans="1:5" x14ac:dyDescent="0.25">
      <c r="A171" s="24"/>
      <c r="B171" s="24"/>
      <c r="C171" s="22"/>
      <c r="D171" s="22"/>
      <c r="E171" s="22"/>
    </row>
    <row r="172" spans="1:5" x14ac:dyDescent="0.25">
      <c r="A172" s="24"/>
      <c r="B172" s="24"/>
      <c r="C172" s="22"/>
      <c r="D172" s="22"/>
      <c r="E172" s="22"/>
    </row>
    <row r="173" spans="1:5" x14ac:dyDescent="0.25">
      <c r="A173" s="24"/>
      <c r="B173" s="24"/>
      <c r="C173" s="22"/>
      <c r="D173" s="22"/>
      <c r="E173" s="22"/>
    </row>
    <row r="174" spans="1:5" x14ac:dyDescent="0.25">
      <c r="A174" s="24"/>
      <c r="B174" s="24"/>
      <c r="C174" s="22"/>
      <c r="D174" s="22"/>
      <c r="E174" s="22"/>
    </row>
    <row r="175" spans="1:5" x14ac:dyDescent="0.25">
      <c r="A175" s="24"/>
      <c r="B175" s="24"/>
      <c r="C175" s="22"/>
      <c r="D175" s="22"/>
      <c r="E175" s="22"/>
    </row>
    <row r="176" spans="1:5" x14ac:dyDescent="0.25">
      <c r="A176" s="24"/>
      <c r="B176" s="24"/>
      <c r="C176" s="22"/>
      <c r="D176" s="22"/>
      <c r="E176" s="22"/>
    </row>
    <row r="177" spans="1:5" x14ac:dyDescent="0.25">
      <c r="A177" s="24"/>
      <c r="B177" s="24"/>
      <c r="C177" s="22"/>
      <c r="D177" s="22"/>
      <c r="E177" s="22"/>
    </row>
    <row r="178" spans="1:5" x14ac:dyDescent="0.25">
      <c r="A178" s="24"/>
      <c r="B178" s="24"/>
      <c r="C178" s="22"/>
      <c r="D178" s="22"/>
      <c r="E178" s="22"/>
    </row>
    <row r="179" spans="1:5" x14ac:dyDescent="0.25">
      <c r="A179" s="24"/>
      <c r="B179" s="24"/>
      <c r="C179" s="22"/>
      <c r="D179" s="22"/>
      <c r="E179" s="22"/>
    </row>
    <row r="180" spans="1:5" x14ac:dyDescent="0.25">
      <c r="A180" s="24"/>
      <c r="B180" s="24"/>
      <c r="C180" s="22"/>
      <c r="D180" s="22"/>
      <c r="E180" s="22"/>
    </row>
    <row r="181" spans="1:5" x14ac:dyDescent="0.25">
      <c r="A181" s="24"/>
      <c r="B181" s="24"/>
      <c r="C181" s="22"/>
      <c r="D181" s="22"/>
      <c r="E181" s="22"/>
    </row>
    <row r="182" spans="1:5" x14ac:dyDescent="0.25">
      <c r="A182" s="24"/>
      <c r="B182" s="24"/>
      <c r="C182" s="22"/>
      <c r="D182" s="22"/>
      <c r="E182" s="22"/>
    </row>
    <row r="183" spans="1:5" x14ac:dyDescent="0.25">
      <c r="A183" s="24"/>
      <c r="B183" s="24"/>
      <c r="C183" s="22"/>
      <c r="D183" s="22"/>
      <c r="E183" s="22"/>
    </row>
    <row r="184" spans="1:5" x14ac:dyDescent="0.25">
      <c r="A184" s="24"/>
      <c r="B184" s="24"/>
      <c r="C184" s="22"/>
      <c r="D184" s="22"/>
      <c r="E184" s="22"/>
    </row>
    <row r="185" spans="1:5" x14ac:dyDescent="0.25">
      <c r="A185" s="24"/>
      <c r="B185" s="24"/>
      <c r="C185" s="22"/>
      <c r="D185" s="22"/>
      <c r="E185" s="22"/>
    </row>
    <row r="186" spans="1:5" x14ac:dyDescent="0.25">
      <c r="A186" s="24"/>
      <c r="B186" s="24"/>
      <c r="C186" s="22"/>
      <c r="D186" s="22"/>
      <c r="E186" s="22"/>
    </row>
    <row r="187" spans="1:5" x14ac:dyDescent="0.25">
      <c r="A187" s="24"/>
      <c r="B187" s="24"/>
      <c r="C187" s="22"/>
      <c r="D187" s="22"/>
      <c r="E187" s="22"/>
    </row>
    <row r="188" spans="1:5" x14ac:dyDescent="0.25">
      <c r="A188" s="24"/>
      <c r="B188" s="24"/>
      <c r="C188" s="22"/>
      <c r="D188" s="22"/>
      <c r="E188" s="22"/>
    </row>
    <row r="189" spans="1:5" x14ac:dyDescent="0.25">
      <c r="A189" s="24"/>
      <c r="B189" s="24"/>
      <c r="C189" s="22"/>
      <c r="D189" s="22"/>
      <c r="E189" s="22"/>
    </row>
    <row r="190" spans="1:5" x14ac:dyDescent="0.25">
      <c r="A190" s="24"/>
      <c r="B190" s="24"/>
      <c r="C190" s="22"/>
      <c r="D190" s="22"/>
      <c r="E190" s="22"/>
    </row>
    <row r="191" spans="1:5" x14ac:dyDescent="0.25">
      <c r="A191" s="24"/>
      <c r="B191" s="24"/>
      <c r="C191" s="22"/>
      <c r="D191" s="22"/>
      <c r="E191" s="22"/>
    </row>
    <row r="192" spans="1:5" x14ac:dyDescent="0.25">
      <c r="A192" s="24"/>
      <c r="B192" s="24"/>
      <c r="C192" s="22"/>
      <c r="D192" s="22"/>
      <c r="E192" s="22"/>
    </row>
    <row r="193" spans="1:5" x14ac:dyDescent="0.25">
      <c r="A193" s="24"/>
      <c r="B193" s="24"/>
      <c r="C193" s="22"/>
      <c r="D193" s="22"/>
      <c r="E193" s="22"/>
    </row>
    <row r="194" spans="1:5" x14ac:dyDescent="0.25">
      <c r="A194" s="24"/>
      <c r="B194" s="24"/>
      <c r="C194" s="22"/>
      <c r="D194" s="22"/>
      <c r="E194" s="22"/>
    </row>
    <row r="195" spans="1:5" x14ac:dyDescent="0.25">
      <c r="A195" s="24"/>
      <c r="B195" s="24"/>
      <c r="C195" s="22"/>
      <c r="D195" s="22"/>
      <c r="E195" s="22"/>
    </row>
    <row r="196" spans="1:5" x14ac:dyDescent="0.25">
      <c r="A196" s="24"/>
      <c r="B196" s="24"/>
      <c r="C196" s="22"/>
      <c r="D196" s="22"/>
      <c r="E196" s="22"/>
    </row>
    <row r="197" spans="1:5" x14ac:dyDescent="0.25">
      <c r="A197" s="24"/>
      <c r="B197" s="24"/>
      <c r="C197" s="22"/>
      <c r="D197" s="22"/>
      <c r="E197" s="22"/>
    </row>
    <row r="198" spans="1:5" x14ac:dyDescent="0.25">
      <c r="A198" s="24"/>
      <c r="B198" s="24"/>
      <c r="C198" s="22"/>
      <c r="D198" s="22"/>
      <c r="E198" s="22"/>
    </row>
    <row r="199" spans="1:5" x14ac:dyDescent="0.25">
      <c r="A199" s="24"/>
      <c r="B199" s="24"/>
      <c r="C199" s="22"/>
      <c r="D199" s="22"/>
      <c r="E199" s="22"/>
    </row>
    <row r="200" spans="1:5" x14ac:dyDescent="0.25">
      <c r="A200" s="24"/>
      <c r="B200" s="24"/>
      <c r="C200" s="22"/>
      <c r="D200" s="22"/>
      <c r="E200" s="22"/>
    </row>
    <row r="201" spans="1:5" x14ac:dyDescent="0.25">
      <c r="A201" s="24"/>
      <c r="B201" s="24"/>
      <c r="C201" s="22"/>
      <c r="D201" s="22"/>
      <c r="E201" s="22"/>
    </row>
    <row r="202" spans="1:5" x14ac:dyDescent="0.25">
      <c r="A202" s="24"/>
      <c r="B202" s="24"/>
      <c r="C202" s="22"/>
      <c r="D202" s="22"/>
      <c r="E202" s="22"/>
    </row>
    <row r="203" spans="1:5" x14ac:dyDescent="0.25">
      <c r="A203" s="24"/>
      <c r="B203" s="24"/>
      <c r="C203" s="22"/>
      <c r="D203" s="22"/>
      <c r="E203" s="22"/>
    </row>
    <row r="204" spans="1:5" x14ac:dyDescent="0.25">
      <c r="A204" s="24"/>
      <c r="B204" s="24"/>
      <c r="C204" s="22"/>
      <c r="D204" s="22"/>
      <c r="E204" s="22"/>
    </row>
    <row r="205" spans="1:5" x14ac:dyDescent="0.25">
      <c r="A205" s="24"/>
      <c r="B205" s="24"/>
      <c r="C205" s="22"/>
      <c r="D205" s="22"/>
      <c r="E205" s="22"/>
    </row>
    <row r="206" spans="1:5" x14ac:dyDescent="0.25">
      <c r="A206" s="24"/>
      <c r="B206" s="24"/>
      <c r="C206" s="22"/>
      <c r="D206" s="22"/>
      <c r="E206" s="22"/>
    </row>
    <row r="207" spans="1:5" x14ac:dyDescent="0.25">
      <c r="A207" s="24"/>
      <c r="B207" s="24"/>
      <c r="C207" s="22"/>
      <c r="D207" s="22"/>
      <c r="E207" s="22"/>
    </row>
    <row r="208" spans="1:5" x14ac:dyDescent="0.25">
      <c r="A208" s="24"/>
      <c r="B208" s="24"/>
      <c r="C208" s="22"/>
      <c r="D208" s="22"/>
      <c r="E208" s="22"/>
    </row>
    <row r="209" spans="1:5" x14ac:dyDescent="0.25">
      <c r="A209" s="24"/>
      <c r="B209" s="24"/>
      <c r="C209" s="22"/>
      <c r="D209" s="22"/>
      <c r="E209" s="22"/>
    </row>
    <row r="210" spans="1:5" x14ac:dyDescent="0.25">
      <c r="A210" s="24"/>
      <c r="B210" s="24"/>
      <c r="C210" s="22"/>
      <c r="D210" s="22"/>
      <c r="E210" s="22"/>
    </row>
    <row r="211" spans="1:5" x14ac:dyDescent="0.25">
      <c r="A211" s="24"/>
      <c r="B211" s="24"/>
      <c r="C211" s="22"/>
      <c r="D211" s="22"/>
      <c r="E211" s="22"/>
    </row>
    <row r="212" spans="1:5" x14ac:dyDescent="0.25">
      <c r="A212" s="24"/>
      <c r="B212" s="24"/>
      <c r="C212" s="22"/>
      <c r="D212" s="22"/>
      <c r="E212" s="22"/>
    </row>
    <row r="213" spans="1:5" x14ac:dyDescent="0.25">
      <c r="A213" s="24"/>
      <c r="B213" s="24"/>
      <c r="C213" s="22"/>
      <c r="D213" s="22"/>
      <c r="E213" s="22"/>
    </row>
    <row r="214" spans="1:5" x14ac:dyDescent="0.25">
      <c r="A214" s="24"/>
      <c r="B214" s="24"/>
      <c r="C214" s="22"/>
      <c r="D214" s="22"/>
      <c r="E214" s="22"/>
    </row>
    <row r="215" spans="1:5" x14ac:dyDescent="0.25">
      <c r="A215" s="24"/>
      <c r="B215" s="24"/>
      <c r="C215" s="22"/>
      <c r="D215" s="22"/>
      <c r="E215" s="22"/>
    </row>
    <row r="216" spans="1:5" x14ac:dyDescent="0.25">
      <c r="A216" s="24"/>
      <c r="B216" s="24"/>
      <c r="C216" s="22"/>
      <c r="D216" s="22"/>
      <c r="E216" s="22"/>
    </row>
    <row r="217" spans="1:5" x14ac:dyDescent="0.25">
      <c r="A217" s="24"/>
      <c r="B217" s="24"/>
      <c r="C217" s="24"/>
      <c r="D217" s="24"/>
      <c r="E217" s="24"/>
    </row>
    <row r="218" spans="1:5" x14ac:dyDescent="0.25">
      <c r="A218" s="24"/>
      <c r="B218" s="24"/>
      <c r="C218" s="24"/>
      <c r="D218" s="24"/>
      <c r="E218" s="24"/>
    </row>
    <row r="219" spans="1:5" x14ac:dyDescent="0.25">
      <c r="A219" s="24"/>
      <c r="B219" s="24"/>
      <c r="C219" s="24"/>
      <c r="D219" s="24"/>
      <c r="E219" s="24"/>
    </row>
    <row r="220" spans="1:5" x14ac:dyDescent="0.25">
      <c r="A220" s="24"/>
      <c r="B220" s="24"/>
      <c r="C220" s="24"/>
      <c r="D220" s="24"/>
      <c r="E220" s="24"/>
    </row>
    <row r="221" spans="1:5" x14ac:dyDescent="0.25">
      <c r="A221" s="24"/>
      <c r="B221" s="24"/>
      <c r="C221" s="24"/>
      <c r="D221" s="24"/>
      <c r="E221" s="24"/>
    </row>
    <row r="222" spans="1:5" x14ac:dyDescent="0.25">
      <c r="A222" s="24"/>
      <c r="B222" s="24"/>
      <c r="C222" s="24"/>
      <c r="D222" s="24"/>
      <c r="E222" s="24"/>
    </row>
    <row r="223" spans="1:5" x14ac:dyDescent="0.25">
      <c r="A223" s="24"/>
      <c r="B223" s="24"/>
      <c r="C223" s="24"/>
      <c r="D223" s="24"/>
      <c r="E223" s="24"/>
    </row>
    <row r="224" spans="1:5" x14ac:dyDescent="0.25">
      <c r="A224" s="24"/>
      <c r="B224" s="24"/>
      <c r="C224" s="24"/>
      <c r="D224" s="24"/>
      <c r="E224" s="24"/>
    </row>
    <row r="225" spans="1:5" x14ac:dyDescent="0.25">
      <c r="A225" s="24"/>
      <c r="B225" s="24"/>
      <c r="C225" s="24"/>
      <c r="D225" s="24"/>
      <c r="E225" s="24"/>
    </row>
    <row r="226" spans="1:5" x14ac:dyDescent="0.25">
      <c r="A226" s="24"/>
      <c r="B226" s="24"/>
      <c r="C226" s="24"/>
      <c r="D226" s="24"/>
      <c r="E226" s="24"/>
    </row>
    <row r="227" spans="1:5" x14ac:dyDescent="0.25">
      <c r="A227" s="24"/>
      <c r="B227" s="24"/>
      <c r="C227" s="24"/>
      <c r="D227" s="24"/>
      <c r="E227" s="24"/>
    </row>
    <row r="228" spans="1:5" x14ac:dyDescent="0.25">
      <c r="A228" s="24"/>
      <c r="B228" s="24"/>
      <c r="C228" s="24"/>
      <c r="D228" s="24"/>
      <c r="E228" s="24"/>
    </row>
    <row r="229" spans="1:5" x14ac:dyDescent="0.25">
      <c r="A229" s="24"/>
      <c r="B229" s="24"/>
      <c r="C229" s="24"/>
      <c r="D229" s="24"/>
      <c r="E229" s="24"/>
    </row>
    <row r="230" spans="1:5" x14ac:dyDescent="0.25">
      <c r="A230" s="24"/>
      <c r="B230" s="24"/>
      <c r="C230" s="24"/>
      <c r="D230" s="24"/>
      <c r="E230" s="24"/>
    </row>
    <row r="231" spans="1:5" x14ac:dyDescent="0.25">
      <c r="A231" s="24"/>
      <c r="B231" s="24"/>
      <c r="C231" s="24"/>
      <c r="D231" s="24"/>
      <c r="E231" s="24"/>
    </row>
    <row r="232" spans="1:5" x14ac:dyDescent="0.25">
      <c r="A232" s="24"/>
      <c r="B232" s="24"/>
      <c r="C232" s="24"/>
      <c r="D232" s="24"/>
      <c r="E232" s="24"/>
    </row>
    <row r="233" spans="1:5" x14ac:dyDescent="0.25">
      <c r="A233" s="24"/>
      <c r="B233" s="24"/>
      <c r="C233" s="24"/>
      <c r="D233" s="24"/>
      <c r="E233" s="24"/>
    </row>
    <row r="234" spans="1:5" x14ac:dyDescent="0.25">
      <c r="A234" s="24"/>
      <c r="B234" s="24"/>
      <c r="C234" s="24"/>
      <c r="D234" s="24"/>
      <c r="E234" s="24"/>
    </row>
    <row r="235" spans="1:5" x14ac:dyDescent="0.25">
      <c r="A235" s="24"/>
      <c r="B235" s="24"/>
      <c r="C235" s="24"/>
      <c r="D235" s="24"/>
      <c r="E235" s="24"/>
    </row>
    <row r="236" spans="1:5" x14ac:dyDescent="0.25">
      <c r="A236" s="24"/>
      <c r="B236" s="24"/>
      <c r="C236" s="24"/>
      <c r="D236" s="24"/>
      <c r="E236" s="24"/>
    </row>
    <row r="237" spans="1:5" x14ac:dyDescent="0.25">
      <c r="A237" s="24"/>
      <c r="B237" s="24"/>
      <c r="C237" s="24"/>
      <c r="D237" s="24"/>
      <c r="E237" s="24"/>
    </row>
    <row r="238" spans="1:5" x14ac:dyDescent="0.25">
      <c r="A238" s="24"/>
      <c r="B238" s="24"/>
      <c r="C238" s="24"/>
      <c r="D238" s="24"/>
      <c r="E238" s="24"/>
    </row>
    <row r="239" spans="1:5" x14ac:dyDescent="0.25">
      <c r="A239" s="24"/>
      <c r="B239" s="24"/>
      <c r="C239" s="24"/>
      <c r="D239" s="24"/>
      <c r="E239" s="24"/>
    </row>
    <row r="240" spans="1:5" x14ac:dyDescent="0.25">
      <c r="A240" s="24"/>
      <c r="B240" s="24"/>
      <c r="C240" s="24"/>
      <c r="D240" s="24"/>
      <c r="E240" s="24"/>
    </row>
    <row r="241" spans="1:5" x14ac:dyDescent="0.25">
      <c r="A241" s="24"/>
      <c r="B241" s="24"/>
      <c r="C241" s="24"/>
      <c r="D241" s="24"/>
      <c r="E241" s="24"/>
    </row>
    <row r="242" spans="1:5" x14ac:dyDescent="0.25">
      <c r="A242" s="24"/>
      <c r="B242" s="24"/>
      <c r="C242" s="24"/>
      <c r="D242" s="24"/>
      <c r="E242" s="24"/>
    </row>
    <row r="243" spans="1:5" x14ac:dyDescent="0.25">
      <c r="A243" s="24"/>
      <c r="B243" s="24"/>
      <c r="C243" s="24"/>
      <c r="D243" s="24"/>
      <c r="E243" s="24"/>
    </row>
    <row r="244" spans="1:5" x14ac:dyDescent="0.25">
      <c r="A244" s="24"/>
      <c r="B244" s="24"/>
      <c r="C244" s="24"/>
      <c r="D244" s="24"/>
      <c r="E244" s="24"/>
    </row>
    <row r="245" spans="1:5" x14ac:dyDescent="0.25">
      <c r="A245" s="24"/>
      <c r="B245" s="24"/>
      <c r="C245" s="24"/>
      <c r="D245" s="24"/>
      <c r="E245" s="24"/>
    </row>
    <row r="246" spans="1:5" x14ac:dyDescent="0.25">
      <c r="A246" s="24"/>
      <c r="B246" s="24"/>
      <c r="C246" s="24"/>
      <c r="D246" s="24"/>
      <c r="E246" s="24"/>
    </row>
    <row r="247" spans="1:5" x14ac:dyDescent="0.25">
      <c r="A247" s="24"/>
      <c r="B247" s="24"/>
      <c r="C247" s="24"/>
      <c r="D247" s="24"/>
      <c r="E247" s="24"/>
    </row>
    <row r="248" spans="1:5" x14ac:dyDescent="0.25">
      <c r="A248" s="24"/>
      <c r="B248" s="24"/>
      <c r="C248" s="24"/>
      <c r="D248" s="24"/>
      <c r="E248" s="24"/>
    </row>
    <row r="249" spans="1:5" x14ac:dyDescent="0.25">
      <c r="A249" s="24"/>
      <c r="B249" s="24"/>
      <c r="C249" s="24"/>
      <c r="D249" s="24"/>
      <c r="E249" s="24"/>
    </row>
    <row r="250" spans="1:5" x14ac:dyDescent="0.25">
      <c r="A250" s="24"/>
      <c r="B250" s="24"/>
      <c r="C250" s="24"/>
      <c r="D250" s="24"/>
      <c r="E250" s="24"/>
    </row>
    <row r="251" spans="1:5" x14ac:dyDescent="0.25">
      <c r="A251" s="24"/>
      <c r="B251" s="24"/>
      <c r="C251" s="24"/>
      <c r="D251" s="24"/>
      <c r="E251" s="24"/>
    </row>
    <row r="252" spans="1:5" x14ac:dyDescent="0.25">
      <c r="A252" s="24"/>
      <c r="B252" s="24"/>
      <c r="C252" s="24"/>
      <c r="D252" s="24"/>
      <c r="E252" s="24"/>
    </row>
    <row r="253" spans="1:5" x14ac:dyDescent="0.25">
      <c r="A253" s="24"/>
      <c r="B253" s="24"/>
      <c r="C253" s="24"/>
      <c r="D253" s="24"/>
      <c r="E253" s="24"/>
    </row>
    <row r="254" spans="1:5" x14ac:dyDescent="0.25">
      <c r="A254" s="24"/>
      <c r="B254" s="24"/>
      <c r="C254" s="24"/>
      <c r="D254" s="24"/>
      <c r="E254" s="24"/>
    </row>
    <row r="255" spans="1:5" x14ac:dyDescent="0.25">
      <c r="A255" s="24"/>
      <c r="B255" s="24"/>
      <c r="C255" s="24"/>
      <c r="D255" s="24"/>
      <c r="E255" s="24"/>
    </row>
    <row r="256" spans="1:5" x14ac:dyDescent="0.25">
      <c r="A256" s="24"/>
      <c r="B256" s="24"/>
      <c r="C256" s="24"/>
      <c r="D256" s="24"/>
      <c r="E256" s="24"/>
    </row>
    <row r="257" spans="1:5" x14ac:dyDescent="0.25">
      <c r="A257" s="24"/>
      <c r="B257" s="24"/>
      <c r="C257" s="24"/>
      <c r="D257" s="24"/>
      <c r="E257" s="24"/>
    </row>
    <row r="258" spans="1:5" x14ac:dyDescent="0.25">
      <c r="A258" s="24"/>
      <c r="B258" s="24"/>
      <c r="C258" s="24"/>
      <c r="D258" s="24"/>
      <c r="E258" s="24"/>
    </row>
    <row r="259" spans="1:5" x14ac:dyDescent="0.25">
      <c r="A259" s="24"/>
      <c r="B259" s="24"/>
      <c r="C259" s="24"/>
      <c r="D259" s="24"/>
      <c r="E259" s="24"/>
    </row>
    <row r="260" spans="1:5" x14ac:dyDescent="0.25">
      <c r="A260" s="24"/>
      <c r="B260" s="24"/>
      <c r="C260" s="24"/>
      <c r="D260" s="24"/>
      <c r="E260" s="24"/>
    </row>
    <row r="261" spans="1:5" x14ac:dyDescent="0.25">
      <c r="A261" s="24"/>
      <c r="B261" s="24"/>
      <c r="C261" s="24"/>
      <c r="D261" s="24"/>
      <c r="E261" s="24"/>
    </row>
    <row r="262" spans="1:5" x14ac:dyDescent="0.25">
      <c r="A262" s="24"/>
      <c r="B262" s="24"/>
      <c r="C262" s="24"/>
      <c r="D262" s="24"/>
      <c r="E262" s="24"/>
    </row>
    <row r="263" spans="1:5" x14ac:dyDescent="0.25">
      <c r="A263" s="24"/>
      <c r="B263" s="24"/>
      <c r="C263" s="24"/>
      <c r="D263" s="24"/>
      <c r="E263" s="24"/>
    </row>
    <row r="264" spans="1:5" x14ac:dyDescent="0.25">
      <c r="A264" s="24"/>
      <c r="B264" s="24"/>
      <c r="C264" s="24"/>
      <c r="D264" s="24"/>
      <c r="E264" s="24"/>
    </row>
    <row r="265" spans="1:5" x14ac:dyDescent="0.25">
      <c r="A265" s="24"/>
      <c r="B265" s="24"/>
      <c r="C265" s="24"/>
      <c r="D265" s="24"/>
      <c r="E265" s="24"/>
    </row>
    <row r="266" spans="1:5" x14ac:dyDescent="0.25">
      <c r="A266" s="24"/>
      <c r="B266" s="24"/>
      <c r="C266" s="24"/>
      <c r="D266" s="24"/>
      <c r="E266" s="24"/>
    </row>
    <row r="267" spans="1:5" x14ac:dyDescent="0.25">
      <c r="A267" s="24"/>
      <c r="B267" s="24"/>
      <c r="C267" s="24"/>
      <c r="D267" s="24"/>
      <c r="E267" s="24"/>
    </row>
    <row r="268" spans="1:5" x14ac:dyDescent="0.25">
      <c r="A268" s="24"/>
      <c r="B268" s="24"/>
      <c r="C268" s="24"/>
      <c r="D268" s="24"/>
      <c r="E268" s="24"/>
    </row>
    <row r="269" spans="1:5" x14ac:dyDescent="0.25">
      <c r="A269" s="24"/>
      <c r="B269" s="24"/>
      <c r="C269" s="24"/>
      <c r="D269" s="24"/>
      <c r="E269" s="24"/>
    </row>
    <row r="270" spans="1:5" x14ac:dyDescent="0.25">
      <c r="A270" s="24"/>
      <c r="B270" s="24"/>
      <c r="C270" s="24"/>
      <c r="D270" s="24"/>
      <c r="E270" s="24"/>
    </row>
    <row r="271" spans="1:5" x14ac:dyDescent="0.25">
      <c r="A271" s="24"/>
      <c r="B271" s="24"/>
      <c r="C271" s="24"/>
      <c r="D271" s="24"/>
      <c r="E271" s="24"/>
    </row>
    <row r="272" spans="1:5" x14ac:dyDescent="0.25">
      <c r="A272" s="24"/>
      <c r="B272" s="24"/>
      <c r="C272" s="24"/>
      <c r="D272" s="24"/>
      <c r="E272" s="24"/>
    </row>
    <row r="273" spans="1:5" x14ac:dyDescent="0.25">
      <c r="A273" s="24"/>
      <c r="B273" s="24"/>
      <c r="C273" s="24"/>
      <c r="D273" s="24"/>
      <c r="E273" s="24"/>
    </row>
    <row r="274" spans="1:5" x14ac:dyDescent="0.25">
      <c r="A274" s="24"/>
      <c r="B274" s="24"/>
      <c r="C274" s="24"/>
      <c r="D274" s="24"/>
      <c r="E274" s="24"/>
    </row>
    <row r="275" spans="1:5" x14ac:dyDescent="0.25">
      <c r="A275" s="24"/>
      <c r="B275" s="24"/>
      <c r="C275" s="24"/>
      <c r="D275" s="24"/>
      <c r="E275" s="24"/>
    </row>
    <row r="276" spans="1:5" x14ac:dyDescent="0.25">
      <c r="A276" s="24"/>
      <c r="B276" s="24"/>
      <c r="C276" s="24"/>
      <c r="D276" s="24"/>
      <c r="E276" s="24"/>
    </row>
    <row r="277" spans="1:5" x14ac:dyDescent="0.25">
      <c r="A277" s="24"/>
      <c r="B277" s="24"/>
      <c r="C277" s="24"/>
      <c r="D277" s="24"/>
      <c r="E277" s="24"/>
    </row>
    <row r="278" spans="1:5" x14ac:dyDescent="0.25">
      <c r="A278" s="24"/>
      <c r="B278" s="24"/>
      <c r="C278" s="24"/>
      <c r="D278" s="24"/>
      <c r="E278" s="24"/>
    </row>
    <row r="279" spans="1:5" x14ac:dyDescent="0.25">
      <c r="A279" s="24"/>
      <c r="B279" s="24"/>
      <c r="C279" s="24"/>
      <c r="D279" s="24"/>
      <c r="E279" s="24"/>
    </row>
    <row r="280" spans="1:5" x14ac:dyDescent="0.25">
      <c r="A280" s="24"/>
      <c r="B280" s="24"/>
      <c r="C280" s="24"/>
      <c r="D280" s="24"/>
      <c r="E280" s="24"/>
    </row>
    <row r="281" spans="1:5" x14ac:dyDescent="0.25">
      <c r="A281" s="24"/>
      <c r="B281" s="24"/>
      <c r="C281" s="24"/>
      <c r="D281" s="24"/>
      <c r="E281" s="24"/>
    </row>
    <row r="282" spans="1:5" x14ac:dyDescent="0.25">
      <c r="A282" s="24"/>
      <c r="B282" s="24"/>
      <c r="C282" s="24"/>
      <c r="D282" s="24"/>
      <c r="E282" s="24"/>
    </row>
    <row r="283" spans="1:5" x14ac:dyDescent="0.25">
      <c r="A283" s="24"/>
      <c r="B283" s="24"/>
      <c r="C283" s="24"/>
      <c r="D283" s="24"/>
      <c r="E283" s="24"/>
    </row>
    <row r="284" spans="1:5" x14ac:dyDescent="0.25">
      <c r="A284" s="24"/>
      <c r="B284" s="24"/>
      <c r="C284" s="24"/>
      <c r="D284" s="24"/>
      <c r="E284" s="24"/>
    </row>
    <row r="285" spans="1:5" x14ac:dyDescent="0.25">
      <c r="A285" s="24"/>
      <c r="B285" s="24"/>
      <c r="C285" s="24"/>
      <c r="D285" s="24"/>
      <c r="E285" s="24"/>
    </row>
    <row r="286" spans="1:5" x14ac:dyDescent="0.25">
      <c r="A286" s="24"/>
      <c r="B286" s="24"/>
      <c r="C286" s="24"/>
      <c r="D286" s="24"/>
      <c r="E286" s="24"/>
    </row>
    <row r="287" spans="1:5" x14ac:dyDescent="0.25">
      <c r="A287" s="24"/>
      <c r="B287" s="24"/>
      <c r="C287" s="24"/>
      <c r="D287" s="24"/>
      <c r="E287" s="24"/>
    </row>
    <row r="288" spans="1:5" x14ac:dyDescent="0.25">
      <c r="A288" s="24"/>
      <c r="B288" s="24"/>
      <c r="C288" s="24"/>
      <c r="D288" s="24"/>
      <c r="E288" s="24"/>
    </row>
    <row r="289" spans="1:5" x14ac:dyDescent="0.25">
      <c r="A289" s="24"/>
      <c r="B289" s="24"/>
      <c r="C289" s="24"/>
      <c r="D289" s="24"/>
      <c r="E289" s="24"/>
    </row>
    <row r="290" spans="1:5" x14ac:dyDescent="0.25">
      <c r="A290" s="24"/>
      <c r="B290" s="24"/>
      <c r="C290" s="24"/>
      <c r="D290" s="24"/>
      <c r="E290" s="24"/>
    </row>
    <row r="291" spans="1:5" x14ac:dyDescent="0.25">
      <c r="A291" s="24"/>
      <c r="B291" s="24"/>
      <c r="C291" s="24"/>
      <c r="D291" s="24"/>
      <c r="E291" s="24"/>
    </row>
    <row r="292" spans="1:5" x14ac:dyDescent="0.25">
      <c r="A292" s="24"/>
      <c r="B292" s="24"/>
      <c r="C292" s="24"/>
      <c r="D292" s="24"/>
      <c r="E292" s="24"/>
    </row>
    <row r="293" spans="1:5" x14ac:dyDescent="0.25">
      <c r="A293" s="24"/>
      <c r="B293" s="24"/>
      <c r="C293" s="24"/>
      <c r="D293" s="24"/>
      <c r="E293" s="24"/>
    </row>
    <row r="294" spans="1:5" x14ac:dyDescent="0.25">
      <c r="A294" s="24"/>
      <c r="B294" s="24"/>
      <c r="C294" s="24"/>
      <c r="D294" s="24"/>
      <c r="E294" s="24"/>
    </row>
    <row r="295" spans="1:5" x14ac:dyDescent="0.25">
      <c r="A295" s="24"/>
      <c r="B295" s="24"/>
      <c r="C295" s="24"/>
      <c r="D295" s="24"/>
      <c r="E295" s="24"/>
    </row>
    <row r="296" spans="1:5" x14ac:dyDescent="0.25">
      <c r="A296" s="24"/>
      <c r="B296" s="24"/>
      <c r="C296" s="24"/>
      <c r="D296" s="24"/>
      <c r="E296" s="24"/>
    </row>
    <row r="297" spans="1:5" x14ac:dyDescent="0.25">
      <c r="A297" s="24"/>
      <c r="B297" s="24"/>
      <c r="C297" s="24"/>
      <c r="D297" s="24"/>
      <c r="E297" s="24"/>
    </row>
    <row r="298" spans="1:5" x14ac:dyDescent="0.25">
      <c r="A298" s="24"/>
      <c r="B298" s="24"/>
      <c r="C298" s="24"/>
      <c r="D298" s="24"/>
      <c r="E298" s="24"/>
    </row>
    <row r="299" spans="1:5" x14ac:dyDescent="0.25">
      <c r="A299" s="24"/>
      <c r="B299" s="24"/>
      <c r="C299" s="24"/>
      <c r="D299" s="24"/>
      <c r="E299" s="24"/>
    </row>
    <row r="300" spans="1:5" x14ac:dyDescent="0.25">
      <c r="A300" s="24"/>
      <c r="B300" s="24"/>
      <c r="C300" s="24"/>
      <c r="D300" s="24"/>
      <c r="E300" s="24"/>
    </row>
    <row r="301" spans="1:5" x14ac:dyDescent="0.25">
      <c r="A301" s="24"/>
      <c r="B301" s="24"/>
      <c r="C301" s="24"/>
      <c r="D301" s="24"/>
      <c r="E301" s="24"/>
    </row>
    <row r="302" spans="1:5" x14ac:dyDescent="0.25">
      <c r="A302" s="24"/>
      <c r="B302" s="24"/>
      <c r="C302" s="24"/>
      <c r="D302" s="24"/>
      <c r="E302" s="24"/>
    </row>
    <row r="303" spans="1:5" x14ac:dyDescent="0.25">
      <c r="A303" s="24"/>
      <c r="B303" s="24"/>
      <c r="C303" s="24"/>
      <c r="D303" s="24"/>
      <c r="E303" s="24"/>
    </row>
    <row r="304" spans="1:5" x14ac:dyDescent="0.25">
      <c r="A304" s="24"/>
      <c r="B304" s="24"/>
      <c r="C304" s="24"/>
      <c r="D304" s="24"/>
      <c r="E304" s="24"/>
    </row>
    <row r="305" spans="1:5" x14ac:dyDescent="0.25">
      <c r="A305" s="24"/>
      <c r="B305" s="24"/>
      <c r="C305" s="24"/>
      <c r="D305" s="24"/>
      <c r="E305" s="24"/>
    </row>
    <row r="306" spans="1:5" x14ac:dyDescent="0.25">
      <c r="A306" s="24"/>
      <c r="B306" s="24"/>
      <c r="C306" s="24"/>
      <c r="D306" s="24"/>
      <c r="E306" s="24"/>
    </row>
    <row r="307" spans="1:5" x14ac:dyDescent="0.25">
      <c r="A307" s="24"/>
      <c r="B307" s="24"/>
      <c r="C307" s="24"/>
      <c r="D307" s="24"/>
      <c r="E307" s="24"/>
    </row>
    <row r="308" spans="1:5" x14ac:dyDescent="0.25">
      <c r="A308" s="24"/>
      <c r="B308" s="24"/>
      <c r="C308" s="24"/>
      <c r="D308" s="24"/>
      <c r="E308" s="24"/>
    </row>
    <row r="309" spans="1:5" x14ac:dyDescent="0.25">
      <c r="A309" s="24"/>
      <c r="B309" s="24"/>
      <c r="C309" s="24"/>
      <c r="D309" s="24"/>
      <c r="E309" s="24"/>
    </row>
    <row r="310" spans="1:5" x14ac:dyDescent="0.25">
      <c r="A310" s="24"/>
      <c r="B310" s="24"/>
      <c r="C310" s="24"/>
      <c r="D310" s="24"/>
      <c r="E310" s="24"/>
    </row>
    <row r="311" spans="1:5" x14ac:dyDescent="0.25">
      <c r="A311" s="24"/>
      <c r="B311" s="24"/>
      <c r="C311" s="24"/>
      <c r="D311" s="24"/>
      <c r="E311" s="24"/>
    </row>
    <row r="312" spans="1:5" x14ac:dyDescent="0.25">
      <c r="A312" s="24"/>
      <c r="B312" s="24"/>
      <c r="C312" s="24"/>
      <c r="D312" s="24"/>
      <c r="E312" s="24"/>
    </row>
    <row r="313" spans="1:5" x14ac:dyDescent="0.25">
      <c r="A313" s="24"/>
      <c r="B313" s="24"/>
      <c r="C313" s="24"/>
      <c r="D313" s="24"/>
      <c r="E313" s="24"/>
    </row>
    <row r="314" spans="1:5" x14ac:dyDescent="0.25">
      <c r="A314" s="24"/>
      <c r="B314" s="24"/>
      <c r="C314" s="24"/>
      <c r="D314" s="24"/>
      <c r="E314" s="24"/>
    </row>
    <row r="315" spans="1:5" x14ac:dyDescent="0.25">
      <c r="A315" s="24"/>
      <c r="B315" s="24"/>
      <c r="C315" s="24"/>
      <c r="D315" s="24"/>
      <c r="E315" s="24"/>
    </row>
    <row r="316" spans="1:5" x14ac:dyDescent="0.25">
      <c r="A316" s="24"/>
      <c r="B316" s="24"/>
      <c r="C316" s="24"/>
      <c r="D316" s="24"/>
      <c r="E316" s="24"/>
    </row>
    <row r="317" spans="1:5" x14ac:dyDescent="0.25">
      <c r="A317" s="24"/>
      <c r="B317" s="24"/>
      <c r="C317" s="24"/>
      <c r="D317" s="24"/>
      <c r="E317" s="24"/>
    </row>
    <row r="318" spans="1:5" x14ac:dyDescent="0.25">
      <c r="A318" s="24"/>
      <c r="B318" s="24"/>
      <c r="C318" s="24"/>
      <c r="D318" s="24"/>
      <c r="E318" s="24"/>
    </row>
    <row r="319" spans="1:5" x14ac:dyDescent="0.25">
      <c r="A319" s="24"/>
      <c r="B319" s="24"/>
      <c r="C319" s="24"/>
      <c r="D319" s="24"/>
      <c r="E319" s="24"/>
    </row>
    <row r="320" spans="1:5" x14ac:dyDescent="0.25">
      <c r="A320" s="24"/>
      <c r="B320" s="24"/>
      <c r="C320" s="24"/>
      <c r="D320" s="24"/>
      <c r="E320" s="24"/>
    </row>
    <row r="321" spans="1:5" x14ac:dyDescent="0.25">
      <c r="A321" s="24"/>
      <c r="B321" s="24"/>
      <c r="C321" s="24"/>
      <c r="D321" s="24"/>
      <c r="E321" s="24"/>
    </row>
    <row r="322" spans="1:5" x14ac:dyDescent="0.25">
      <c r="A322" s="24"/>
      <c r="B322" s="24"/>
      <c r="C322" s="24"/>
      <c r="D322" s="24"/>
      <c r="E322" s="24"/>
    </row>
    <row r="323" spans="1:5" x14ac:dyDescent="0.25">
      <c r="A323" s="24"/>
      <c r="B323" s="24"/>
      <c r="C323" s="24"/>
      <c r="D323" s="24"/>
      <c r="E323" s="24"/>
    </row>
    <row r="324" spans="1:5" x14ac:dyDescent="0.25">
      <c r="A324" s="24"/>
      <c r="B324" s="24"/>
      <c r="C324" s="24"/>
      <c r="D324" s="24"/>
      <c r="E324" s="24"/>
    </row>
    <row r="325" spans="1:5" x14ac:dyDescent="0.25">
      <c r="A325" s="24"/>
      <c r="B325" s="24"/>
      <c r="C325" s="24"/>
      <c r="D325" s="24"/>
      <c r="E325" s="24"/>
    </row>
    <row r="326" spans="1:5" x14ac:dyDescent="0.25">
      <c r="A326" s="24"/>
      <c r="B326" s="24"/>
      <c r="C326" s="24"/>
      <c r="D326" s="24"/>
      <c r="E326" s="24"/>
    </row>
    <row r="327" spans="1:5" x14ac:dyDescent="0.25">
      <c r="A327" s="24"/>
      <c r="B327" s="24"/>
      <c r="C327" s="24"/>
      <c r="D327" s="24"/>
      <c r="E327" s="24"/>
    </row>
    <row r="328" spans="1:5" x14ac:dyDescent="0.25">
      <c r="A328" s="24"/>
      <c r="B328" s="24"/>
      <c r="C328" s="24"/>
      <c r="D328" s="24"/>
      <c r="E328" s="24"/>
    </row>
    <row r="329" spans="1:5" x14ac:dyDescent="0.25">
      <c r="A329" s="24"/>
      <c r="B329" s="24"/>
      <c r="C329" s="24"/>
      <c r="D329" s="24"/>
      <c r="E329" s="24"/>
    </row>
    <row r="330" spans="1:5" x14ac:dyDescent="0.25">
      <c r="A330" s="24"/>
      <c r="B330" s="24"/>
      <c r="C330" s="24"/>
      <c r="D330" s="24"/>
      <c r="E330" s="24"/>
    </row>
    <row r="331" spans="1:5" x14ac:dyDescent="0.25">
      <c r="A331" s="24"/>
      <c r="B331" s="24"/>
      <c r="C331" s="24"/>
      <c r="D331" s="24"/>
      <c r="E331" s="24"/>
    </row>
    <row r="332" spans="1:5" x14ac:dyDescent="0.25">
      <c r="A332" s="24"/>
      <c r="B332" s="24"/>
      <c r="C332" s="24"/>
      <c r="D332" s="24"/>
      <c r="E332" s="24"/>
    </row>
    <row r="333" spans="1:5" x14ac:dyDescent="0.25">
      <c r="A333" s="24"/>
      <c r="B333" s="24"/>
      <c r="C333" s="24"/>
      <c r="D333" s="24"/>
      <c r="E333" s="24"/>
    </row>
    <row r="334" spans="1:5" x14ac:dyDescent="0.25">
      <c r="A334" s="24"/>
      <c r="B334" s="24"/>
      <c r="C334" s="24"/>
      <c r="D334" s="24"/>
      <c r="E334" s="24"/>
    </row>
    <row r="335" spans="1:5" x14ac:dyDescent="0.25">
      <c r="A335" s="24"/>
      <c r="B335" s="24"/>
      <c r="C335" s="24"/>
      <c r="D335" s="24"/>
      <c r="E335" s="24"/>
    </row>
    <row r="336" spans="1:5" x14ac:dyDescent="0.25">
      <c r="A336" s="24"/>
      <c r="B336" s="24"/>
      <c r="C336" s="24"/>
      <c r="D336" s="24"/>
      <c r="E336" s="24"/>
    </row>
    <row r="337" spans="1:5" x14ac:dyDescent="0.25">
      <c r="A337" s="24"/>
      <c r="B337" s="24"/>
      <c r="C337" s="24"/>
      <c r="D337" s="24"/>
      <c r="E337" s="24"/>
    </row>
    <row r="338" spans="1:5" x14ac:dyDescent="0.25">
      <c r="A338" s="24"/>
      <c r="B338" s="24"/>
      <c r="C338" s="24"/>
      <c r="D338" s="24"/>
      <c r="E338" s="24"/>
    </row>
    <row r="339" spans="1:5" x14ac:dyDescent="0.25">
      <c r="A339" s="24"/>
      <c r="B339" s="24"/>
      <c r="C339" s="24"/>
      <c r="D339" s="24"/>
      <c r="E339" s="24"/>
    </row>
    <row r="340" spans="1:5" x14ac:dyDescent="0.25">
      <c r="A340" s="24"/>
      <c r="B340" s="24"/>
      <c r="C340" s="24"/>
      <c r="D340" s="24"/>
      <c r="E340" s="24"/>
    </row>
    <row r="341" spans="1:5" x14ac:dyDescent="0.25">
      <c r="A341" s="24"/>
      <c r="B341" s="24"/>
      <c r="C341" s="24"/>
      <c r="D341" s="24"/>
      <c r="E341" s="24"/>
    </row>
    <row r="342" spans="1:5" x14ac:dyDescent="0.25">
      <c r="A342" s="24"/>
      <c r="B342" s="24"/>
      <c r="C342" s="24"/>
      <c r="D342" s="24"/>
      <c r="E342" s="24"/>
    </row>
    <row r="343" spans="1:5" x14ac:dyDescent="0.25">
      <c r="A343" s="24"/>
      <c r="B343" s="24"/>
      <c r="C343" s="24"/>
      <c r="D343" s="24"/>
      <c r="E343" s="24"/>
    </row>
    <row r="344" spans="1:5" x14ac:dyDescent="0.25">
      <c r="A344" s="24"/>
      <c r="B344" s="24"/>
      <c r="C344" s="24"/>
      <c r="D344" s="24"/>
      <c r="E344" s="24"/>
    </row>
    <row r="345" spans="1:5" x14ac:dyDescent="0.25">
      <c r="A345" s="24"/>
      <c r="B345" s="24"/>
      <c r="C345" s="24"/>
      <c r="D345" s="24"/>
      <c r="E345" s="24"/>
    </row>
    <row r="346" spans="1:5" x14ac:dyDescent="0.25">
      <c r="A346" s="24"/>
      <c r="B346" s="24"/>
      <c r="C346" s="24"/>
      <c r="D346" s="24"/>
      <c r="E346" s="24"/>
    </row>
    <row r="347" spans="1:5" x14ac:dyDescent="0.25">
      <c r="A347" s="24"/>
      <c r="B347" s="24"/>
      <c r="C347" s="24"/>
      <c r="D347" s="24"/>
      <c r="E347" s="24"/>
    </row>
    <row r="348" spans="1:5" x14ac:dyDescent="0.25">
      <c r="A348" s="24"/>
      <c r="B348" s="24"/>
      <c r="C348" s="24"/>
      <c r="D348" s="24"/>
      <c r="E348" s="24"/>
    </row>
    <row r="349" spans="1:5" x14ac:dyDescent="0.25">
      <c r="A349" s="24"/>
      <c r="B349" s="24"/>
      <c r="C349" s="24"/>
      <c r="D349" s="24"/>
      <c r="E349" s="24"/>
    </row>
    <row r="350" spans="1:5" x14ac:dyDescent="0.25">
      <c r="A350" s="24"/>
      <c r="B350" s="24"/>
      <c r="C350" s="24"/>
      <c r="D350" s="24"/>
      <c r="E350" s="24"/>
    </row>
    <row r="351" spans="1:5" x14ac:dyDescent="0.25">
      <c r="A351" s="24"/>
      <c r="B351" s="24"/>
      <c r="C351" s="24"/>
      <c r="D351" s="24"/>
      <c r="E351" s="24"/>
    </row>
    <row r="352" spans="1:5" x14ac:dyDescent="0.25">
      <c r="A352" s="24"/>
      <c r="B352" s="24"/>
      <c r="C352" s="24"/>
      <c r="D352" s="24"/>
      <c r="E352" s="24"/>
    </row>
    <row r="353" spans="1:5" x14ac:dyDescent="0.25">
      <c r="A353" s="24"/>
      <c r="B353" s="24"/>
      <c r="C353" s="24"/>
      <c r="D353" s="24"/>
      <c r="E353" s="24"/>
    </row>
    <row r="354" spans="1:5" x14ac:dyDescent="0.25">
      <c r="A354" s="24"/>
      <c r="B354" s="24"/>
      <c r="C354" s="24"/>
      <c r="D354" s="24"/>
      <c r="E354" s="24"/>
    </row>
    <row r="355" spans="1:5" x14ac:dyDescent="0.25">
      <c r="A355" s="24"/>
      <c r="B355" s="24"/>
      <c r="C355" s="24"/>
      <c r="D355" s="24"/>
      <c r="E355" s="24"/>
    </row>
    <row r="356" spans="1:5" x14ac:dyDescent="0.25">
      <c r="A356" s="24"/>
      <c r="B356" s="24"/>
      <c r="C356" s="24"/>
      <c r="D356" s="24"/>
      <c r="E356" s="24"/>
    </row>
    <row r="357" spans="1:5" x14ac:dyDescent="0.25">
      <c r="A357" s="24"/>
      <c r="B357" s="24"/>
      <c r="C357" s="24"/>
      <c r="D357" s="24"/>
      <c r="E357" s="24"/>
    </row>
    <row r="358" spans="1:5" x14ac:dyDescent="0.25">
      <c r="A358" s="24"/>
      <c r="B358" s="24"/>
      <c r="C358" s="24"/>
      <c r="D358" s="24"/>
      <c r="E358" s="24"/>
    </row>
    <row r="359" spans="1:5" x14ac:dyDescent="0.25">
      <c r="A359" s="24"/>
      <c r="B359" s="24"/>
      <c r="C359" s="24"/>
      <c r="D359" s="24"/>
      <c r="E359" s="24"/>
    </row>
    <row r="360" spans="1:5" x14ac:dyDescent="0.25">
      <c r="A360" s="24"/>
      <c r="B360" s="24"/>
      <c r="C360" s="24"/>
      <c r="D360" s="24"/>
      <c r="E360" s="24"/>
    </row>
    <row r="361" spans="1:5" x14ac:dyDescent="0.25">
      <c r="A361" s="24"/>
      <c r="B361" s="24"/>
      <c r="C361" s="24"/>
      <c r="D361" s="24"/>
      <c r="E361" s="24"/>
    </row>
    <row r="362" spans="1:5" x14ac:dyDescent="0.25">
      <c r="A362" s="24"/>
      <c r="B362" s="24"/>
      <c r="C362" s="24"/>
      <c r="D362" s="24"/>
      <c r="E362" s="24"/>
    </row>
    <row r="363" spans="1:5" x14ac:dyDescent="0.25">
      <c r="A363" s="24"/>
      <c r="B363" s="24"/>
      <c r="C363" s="24"/>
      <c r="D363" s="24"/>
      <c r="E363" s="24"/>
    </row>
  </sheetData>
  <phoneticPr fontId="2" type="noConversion"/>
  <pageMargins left="0.78740157480314965" right="0.78740157480314965" top="0.98425196850393704" bottom="0.98425196850393704" header="0.51181102362204722" footer="0.51181102362204722"/>
  <pageSetup paperSize="9" scale="96" orientation="portrait" r:id="rId1"/>
  <rowBreaks count="3" manualBreakCount="3">
    <brk id="24" max="16383" man="1"/>
    <brk id="69" max="16383" man="1"/>
    <brk id="8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Q37" sqref="Q37:Q38"/>
    </sheetView>
  </sheetViews>
  <sheetFormatPr baseColWidth="10" defaultColWidth="11.42578125" defaultRowHeight="12.75" x14ac:dyDescent="0.2"/>
  <cols>
    <col min="8" max="8" width="5.85546875" customWidth="1"/>
  </cols>
  <sheetData>
    <row r="1" spans="1:1" ht="18.75" x14ac:dyDescent="0.3">
      <c r="A1" s="15" t="s">
        <v>370</v>
      </c>
    </row>
  </sheetData>
  <phoneticPr fontId="2" type="noConversion"/>
  <pageMargins left="0.78740157480314965" right="0.78740157480314965" top="0.98425196850393704" bottom="0.98425196850393704" header="0.51181102362204722" footer="0.5118110236220472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5"/>
  <sheetViews>
    <sheetView topLeftCell="A7" workbookViewId="0">
      <selection activeCell="Q37" sqref="Q37:Q38"/>
    </sheetView>
  </sheetViews>
  <sheetFormatPr baseColWidth="10" defaultColWidth="11.42578125" defaultRowHeight="12.75" outlineLevelRow="1" outlineLevelCol="1" x14ac:dyDescent="0.2"/>
  <cols>
    <col min="1" max="1" width="18.7109375" style="11" customWidth="1"/>
    <col min="2" max="2" width="5.85546875" style="11" hidden="1" customWidth="1" outlineLevel="1"/>
    <col min="3" max="3" width="11.42578125" style="11" collapsed="1"/>
    <col min="4" max="4" width="9.42578125" style="11" bestFit="1" customWidth="1"/>
    <col min="5" max="5" width="9.28515625" style="11" customWidth="1"/>
    <col min="6" max="6" width="10.28515625" style="11" bestFit="1" customWidth="1"/>
    <col min="7" max="7" width="9" style="11" bestFit="1" customWidth="1"/>
    <col min="8" max="8" width="8.85546875" style="11" bestFit="1" customWidth="1"/>
    <col min="9" max="9" width="7.28515625" style="11" customWidth="1"/>
    <col min="10" max="10" width="8.42578125" style="11" customWidth="1"/>
    <col min="11" max="16384" width="11.42578125" style="11"/>
  </cols>
  <sheetData>
    <row r="1" spans="1:10" ht="18.75" x14ac:dyDescent="0.3">
      <c r="A1" s="15" t="s">
        <v>371</v>
      </c>
    </row>
    <row r="3" spans="1:10" s="59" customFormat="1" ht="84" x14ac:dyDescent="0.2">
      <c r="A3" s="59" t="s">
        <v>76</v>
      </c>
      <c r="C3" s="60" t="s">
        <v>372</v>
      </c>
      <c r="D3" s="60" t="s">
        <v>105</v>
      </c>
      <c r="E3" s="60" t="s">
        <v>373</v>
      </c>
      <c r="F3" s="60" t="s">
        <v>374</v>
      </c>
      <c r="G3" s="60" t="s">
        <v>108</v>
      </c>
      <c r="H3" s="60" t="s">
        <v>375</v>
      </c>
      <c r="I3" s="60" t="s">
        <v>376</v>
      </c>
      <c r="J3" s="61" t="s">
        <v>359</v>
      </c>
    </row>
    <row r="4" spans="1:10" s="4" customFormat="1" ht="15" outlineLevel="1" x14ac:dyDescent="0.25">
      <c r="B4" s="4" t="s">
        <v>377</v>
      </c>
      <c r="C4" s="79">
        <v>290</v>
      </c>
      <c r="D4" s="79">
        <v>291</v>
      </c>
      <c r="E4" s="79">
        <v>293</v>
      </c>
      <c r="F4" s="79">
        <v>296</v>
      </c>
      <c r="G4" s="79">
        <v>298</v>
      </c>
      <c r="H4" s="79">
        <v>299</v>
      </c>
      <c r="I4" s="79">
        <v>29</v>
      </c>
      <c r="J4" s="66"/>
    </row>
    <row r="5" spans="1:10" s="4" customFormat="1" ht="15" x14ac:dyDescent="0.25">
      <c r="A5" s="62" t="s">
        <v>378</v>
      </c>
      <c r="B5" s="63"/>
      <c r="C5" s="64">
        <f>+Bilanz!E32</f>
        <v>1</v>
      </c>
      <c r="D5" s="64">
        <f>+Bilanz!E33</f>
        <v>1</v>
      </c>
      <c r="E5" s="64">
        <f>+Bilanz!E34</f>
        <v>1</v>
      </c>
      <c r="F5" s="64">
        <f>+Bilanz!E35</f>
        <v>1</v>
      </c>
      <c r="G5" s="65">
        <f>+Bilanz!E36</f>
        <v>1</v>
      </c>
      <c r="H5" s="64">
        <f>+Bilanz!E37</f>
        <v>6</v>
      </c>
      <c r="I5" s="65">
        <f>SUM(C5:H5)</f>
        <v>11</v>
      </c>
      <c r="J5" s="66"/>
    </row>
    <row r="6" spans="1:10" x14ac:dyDescent="0.2">
      <c r="A6" s="53"/>
      <c r="B6" s="54"/>
      <c r="J6" s="52"/>
    </row>
    <row r="7" spans="1:10" s="4" customFormat="1" ht="15" x14ac:dyDescent="0.25">
      <c r="A7" s="67" t="s">
        <v>379</v>
      </c>
      <c r="B7" s="68"/>
      <c r="J7" s="66"/>
    </row>
    <row r="8" spans="1:10" ht="36.75" x14ac:dyDescent="0.25">
      <c r="A8" s="69" t="s">
        <v>380</v>
      </c>
      <c r="B8" s="80">
        <v>3510</v>
      </c>
      <c r="C8" s="73">
        <v>1</v>
      </c>
      <c r="D8" s="73"/>
      <c r="E8" s="73"/>
      <c r="F8" s="73"/>
      <c r="G8" s="73"/>
      <c r="H8" s="73"/>
      <c r="I8" s="73">
        <f t="shared" ref="I8:I13" si="0">SUM(C8:H8)</f>
        <v>1</v>
      </c>
      <c r="J8" s="52"/>
    </row>
    <row r="9" spans="1:10" ht="15" x14ac:dyDescent="0.25">
      <c r="A9" s="70" t="s">
        <v>381</v>
      </c>
      <c r="B9" s="81">
        <v>3511</v>
      </c>
      <c r="C9" s="74"/>
      <c r="D9" s="74">
        <v>1</v>
      </c>
      <c r="E9" s="74"/>
      <c r="F9" s="74"/>
      <c r="G9" s="74"/>
      <c r="H9" s="74"/>
      <c r="I9" s="74">
        <f t="shared" si="0"/>
        <v>1</v>
      </c>
      <c r="J9" s="57"/>
    </row>
    <row r="10" spans="1:10" ht="24.75" x14ac:dyDescent="0.25">
      <c r="A10" s="70" t="s">
        <v>382</v>
      </c>
      <c r="B10" s="81">
        <v>3893</v>
      </c>
      <c r="C10" s="74"/>
      <c r="D10" s="74"/>
      <c r="E10" s="74">
        <v>1</v>
      </c>
      <c r="F10" s="74"/>
      <c r="G10" s="74"/>
      <c r="H10" s="74"/>
      <c r="I10" s="74">
        <f t="shared" si="0"/>
        <v>1</v>
      </c>
      <c r="J10" s="52"/>
    </row>
    <row r="11" spans="1:10" ht="36.75" x14ac:dyDescent="0.25">
      <c r="A11" s="70" t="s">
        <v>383</v>
      </c>
      <c r="B11" s="81">
        <v>3896</v>
      </c>
      <c r="C11" s="74"/>
      <c r="D11" s="74"/>
      <c r="E11" s="74"/>
      <c r="F11" s="74">
        <v>1</v>
      </c>
      <c r="G11" s="74"/>
      <c r="H11" s="74"/>
      <c r="I11" s="74">
        <f t="shared" si="0"/>
        <v>1</v>
      </c>
      <c r="J11" s="57"/>
    </row>
    <row r="12" spans="1:10" ht="24.75" x14ac:dyDescent="0.25">
      <c r="A12" s="70" t="s">
        <v>384</v>
      </c>
      <c r="B12" s="81"/>
      <c r="C12" s="74"/>
      <c r="D12" s="74"/>
      <c r="E12" s="74"/>
      <c r="F12" s="74"/>
      <c r="G12" s="74">
        <v>1</v>
      </c>
      <c r="H12" s="74"/>
      <c r="I12" s="74">
        <f t="shared" si="0"/>
        <v>1</v>
      </c>
      <c r="J12" s="52"/>
    </row>
    <row r="13" spans="1:10" ht="24.75" x14ac:dyDescent="0.25">
      <c r="A13" s="70" t="s">
        <v>385</v>
      </c>
      <c r="B13" s="81">
        <v>9000</v>
      </c>
      <c r="C13" s="74"/>
      <c r="D13" s="74"/>
      <c r="E13" s="74"/>
      <c r="F13" s="74"/>
      <c r="G13" s="74"/>
      <c r="H13" s="74">
        <v>6</v>
      </c>
      <c r="I13" s="74">
        <f t="shared" si="0"/>
        <v>6</v>
      </c>
      <c r="J13" s="57"/>
    </row>
    <row r="14" spans="1:10" ht="15" x14ac:dyDescent="0.25">
      <c r="A14" s="71"/>
      <c r="B14" s="59"/>
      <c r="C14" s="4"/>
      <c r="D14" s="4"/>
      <c r="E14" s="4"/>
      <c r="F14" s="4"/>
      <c r="G14" s="4"/>
      <c r="H14" s="4"/>
      <c r="I14" s="4"/>
      <c r="J14" s="52"/>
    </row>
    <row r="15" spans="1:10" ht="15" x14ac:dyDescent="0.25">
      <c r="A15" s="72" t="s">
        <v>386</v>
      </c>
      <c r="B15" s="59"/>
      <c r="C15" s="4"/>
      <c r="D15" s="4"/>
      <c r="E15" s="4"/>
      <c r="F15" s="4"/>
      <c r="G15" s="4"/>
      <c r="H15" s="4"/>
      <c r="I15" s="4"/>
      <c r="J15" s="52"/>
    </row>
    <row r="16" spans="1:10" ht="36.75" x14ac:dyDescent="0.25">
      <c r="A16" s="69" t="s">
        <v>387</v>
      </c>
      <c r="B16" s="80">
        <v>4510</v>
      </c>
      <c r="C16" s="73"/>
      <c r="D16" s="73"/>
      <c r="E16" s="73"/>
      <c r="F16" s="73"/>
      <c r="G16" s="73"/>
      <c r="H16" s="73"/>
      <c r="I16" s="73">
        <f t="shared" ref="I16:I21" si="1">SUM(C16:H16)</f>
        <v>0</v>
      </c>
      <c r="J16" s="52"/>
    </row>
    <row r="17" spans="1:10" ht="24.75" x14ac:dyDescent="0.25">
      <c r="A17" s="70" t="s">
        <v>388</v>
      </c>
      <c r="B17" s="81">
        <v>4511</v>
      </c>
      <c r="C17" s="74"/>
      <c r="D17" s="74"/>
      <c r="E17" s="74"/>
      <c r="F17" s="74"/>
      <c r="G17" s="74"/>
      <c r="H17" s="74"/>
      <c r="I17" s="74">
        <f t="shared" si="1"/>
        <v>0</v>
      </c>
      <c r="J17" s="57"/>
    </row>
    <row r="18" spans="1:10" ht="36.75" x14ac:dyDescent="0.25">
      <c r="A18" s="70" t="s">
        <v>389</v>
      </c>
      <c r="B18" s="81">
        <v>4893</v>
      </c>
      <c r="C18" s="74"/>
      <c r="D18" s="74"/>
      <c r="E18" s="74"/>
      <c r="F18" s="74"/>
      <c r="G18" s="74"/>
      <c r="H18" s="74"/>
      <c r="I18" s="74">
        <f t="shared" si="1"/>
        <v>0</v>
      </c>
      <c r="J18" s="52"/>
    </row>
    <row r="19" spans="1:10" ht="36.75" x14ac:dyDescent="0.25">
      <c r="A19" s="70" t="s">
        <v>390</v>
      </c>
      <c r="B19" s="81">
        <v>4896</v>
      </c>
      <c r="C19" s="74"/>
      <c r="D19" s="74"/>
      <c r="E19" s="74"/>
      <c r="F19" s="74"/>
      <c r="G19" s="74"/>
      <c r="H19" s="74"/>
      <c r="I19" s="74">
        <f t="shared" si="1"/>
        <v>0</v>
      </c>
      <c r="J19" s="57"/>
    </row>
    <row r="20" spans="1:10" ht="24.75" x14ac:dyDescent="0.25">
      <c r="A20" s="70" t="s">
        <v>391</v>
      </c>
      <c r="B20" s="81"/>
      <c r="C20" s="74"/>
      <c r="D20" s="74"/>
      <c r="E20" s="74"/>
      <c r="F20" s="74"/>
      <c r="G20" s="74"/>
      <c r="H20" s="74"/>
      <c r="I20" s="74">
        <f t="shared" si="1"/>
        <v>0</v>
      </c>
      <c r="J20" s="52"/>
    </row>
    <row r="21" spans="1:10" ht="24.75" x14ac:dyDescent="0.25">
      <c r="A21" s="70" t="s">
        <v>392</v>
      </c>
      <c r="B21" s="81">
        <v>9001</v>
      </c>
      <c r="C21" s="74"/>
      <c r="D21" s="74"/>
      <c r="E21" s="74"/>
      <c r="F21" s="74"/>
      <c r="G21" s="74"/>
      <c r="H21" s="74"/>
      <c r="I21" s="74">
        <f t="shared" si="1"/>
        <v>0</v>
      </c>
      <c r="J21" s="52"/>
    </row>
    <row r="22" spans="1:10" x14ac:dyDescent="0.2">
      <c r="A22" s="58"/>
      <c r="J22" s="52"/>
    </row>
    <row r="23" spans="1:10" s="4" customFormat="1" ht="15" x14ac:dyDescent="0.25">
      <c r="A23" s="75" t="s">
        <v>393</v>
      </c>
      <c r="B23" s="76"/>
      <c r="C23" s="76">
        <f t="shared" ref="C23:I23" si="2">SUM(C5:C22)</f>
        <v>2</v>
      </c>
      <c r="D23" s="76">
        <f t="shared" si="2"/>
        <v>2</v>
      </c>
      <c r="E23" s="76">
        <f t="shared" si="2"/>
        <v>2</v>
      </c>
      <c r="F23" s="76">
        <f t="shared" si="2"/>
        <v>2</v>
      </c>
      <c r="G23" s="76">
        <f t="shared" si="2"/>
        <v>2</v>
      </c>
      <c r="H23" s="76">
        <f t="shared" si="2"/>
        <v>12</v>
      </c>
      <c r="I23" s="76">
        <f t="shared" si="2"/>
        <v>22</v>
      </c>
      <c r="J23" s="77">
        <f>SUM(C23:H23)-I23</f>
        <v>0</v>
      </c>
    </row>
    <row r="24" spans="1:10" x14ac:dyDescent="0.2">
      <c r="J24" s="52"/>
    </row>
    <row r="25" spans="1:10" s="4" customFormat="1" ht="15" x14ac:dyDescent="0.25">
      <c r="A25" s="66" t="s">
        <v>359</v>
      </c>
      <c r="B25" s="66"/>
      <c r="C25" s="78">
        <f>+Bilanz!C32-EK_Nachweis!C23</f>
        <v>0</v>
      </c>
      <c r="D25" s="78">
        <f>+Bilanz!C33-EK_Nachweis!D23</f>
        <v>0</v>
      </c>
      <c r="E25" s="78">
        <f>+Bilanz!C34-EK_Nachweis!E23</f>
        <v>0</v>
      </c>
      <c r="F25" s="78">
        <f>+Bilanz!C35-EK_Nachweis!F23</f>
        <v>0</v>
      </c>
      <c r="G25" s="66">
        <f>+Bilanz!C36-EK_Nachweis!G23</f>
        <v>0</v>
      </c>
      <c r="H25" s="78">
        <f>+Bilanz!C37-EK_Nachweis!H23</f>
        <v>0</v>
      </c>
      <c r="I25" s="78">
        <f>+Bilanz!C31-EK_Nachweis!I23</f>
        <v>0</v>
      </c>
      <c r="J25" s="66"/>
    </row>
  </sheetData>
  <phoneticPr fontId="2" type="noConversion"/>
  <pageMargins left="0.78740157480314965" right="0.78740157480314965" top="0.98425196850393704" bottom="0.98425196850393704" header="0.51181102362204722" footer="0.5118110236220472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4"/>
  <sheetViews>
    <sheetView workbookViewId="0">
      <selection activeCell="Q37" sqref="Q37:Q38"/>
    </sheetView>
  </sheetViews>
  <sheetFormatPr baseColWidth="10" defaultColWidth="11.42578125" defaultRowHeight="12.75" outlineLevelRow="1" x14ac:dyDescent="0.2"/>
  <cols>
    <col min="1" max="1" width="18.7109375" style="11" customWidth="1"/>
    <col min="2" max="2" width="5.85546875" style="11" customWidth="1"/>
    <col min="3" max="3" width="11.42578125" style="11"/>
    <col min="4" max="4" width="9.42578125" style="11" bestFit="1" customWidth="1"/>
    <col min="5" max="5" width="9.28515625" style="11" customWidth="1"/>
    <col min="6" max="6" width="10.28515625" style="11" bestFit="1" customWidth="1"/>
    <col min="7" max="7" width="7.28515625" style="11" customWidth="1"/>
    <col min="8" max="8" width="8.42578125" style="11" customWidth="1"/>
    <col min="9" max="16384" width="11.42578125" style="11"/>
  </cols>
  <sheetData>
    <row r="1" spans="1:8" s="82" customFormat="1" ht="18.75" x14ac:dyDescent="0.3">
      <c r="A1" s="15" t="s">
        <v>394</v>
      </c>
    </row>
    <row r="3" spans="1:8" s="59" customFormat="1" ht="60" x14ac:dyDescent="0.2">
      <c r="C3" s="60" t="s">
        <v>395</v>
      </c>
      <c r="D3" s="60" t="s">
        <v>396</v>
      </c>
      <c r="E3" s="60" t="s">
        <v>397</v>
      </c>
      <c r="F3" s="60" t="s">
        <v>398</v>
      </c>
      <c r="G3" s="60" t="s">
        <v>376</v>
      </c>
      <c r="H3" s="61" t="s">
        <v>359</v>
      </c>
    </row>
    <row r="4" spans="1:8" s="4" customFormat="1" ht="15" hidden="1" outlineLevel="1" x14ac:dyDescent="0.25">
      <c r="B4" s="4" t="s">
        <v>377</v>
      </c>
      <c r="C4" s="79">
        <v>2050</v>
      </c>
      <c r="D4" s="79" t="s">
        <v>399</v>
      </c>
      <c r="E4" s="79" t="s">
        <v>400</v>
      </c>
      <c r="F4" s="79" t="s">
        <v>400</v>
      </c>
      <c r="G4" s="79"/>
      <c r="H4" s="66"/>
    </row>
    <row r="5" spans="1:8" s="4" customFormat="1" ht="15" collapsed="1" x14ac:dyDescent="0.25">
      <c r="A5" s="62" t="s">
        <v>378</v>
      </c>
      <c r="B5" s="63"/>
      <c r="C5" s="64">
        <f>+Bilanz!E32</f>
        <v>1</v>
      </c>
      <c r="D5" s="64">
        <f>+Bilanz!E33</f>
        <v>1</v>
      </c>
      <c r="E5" s="64">
        <v>0</v>
      </c>
      <c r="F5" s="64">
        <v>0</v>
      </c>
      <c r="G5" s="65">
        <f>SUM(C5:F5)</f>
        <v>2</v>
      </c>
      <c r="H5" s="66"/>
    </row>
    <row r="6" spans="1:8" x14ac:dyDescent="0.2">
      <c r="A6" s="53"/>
      <c r="B6" s="54"/>
      <c r="H6" s="52"/>
    </row>
    <row r="7" spans="1:8" ht="24.75" x14ac:dyDescent="0.25">
      <c r="A7" s="69" t="s">
        <v>401</v>
      </c>
      <c r="B7" s="55"/>
      <c r="C7" s="73">
        <v>2</v>
      </c>
      <c r="D7" s="73">
        <v>2</v>
      </c>
      <c r="E7" s="73">
        <v>1</v>
      </c>
      <c r="F7" s="73"/>
      <c r="G7" s="73">
        <f>SUM(C7:F7)</f>
        <v>5</v>
      </c>
      <c r="H7" s="52"/>
    </row>
    <row r="8" spans="1:8" ht="15" x14ac:dyDescent="0.25">
      <c r="A8" s="70" t="s">
        <v>402</v>
      </c>
      <c r="B8" s="56"/>
      <c r="C8" s="74">
        <v>-3</v>
      </c>
      <c r="D8" s="74"/>
      <c r="E8" s="74"/>
      <c r="F8" s="74"/>
      <c r="G8" s="74">
        <f>SUM(C8:F8)</f>
        <v>-3</v>
      </c>
      <c r="H8" s="57"/>
    </row>
    <row r="9" spans="1:8" ht="15" x14ac:dyDescent="0.25">
      <c r="A9" s="70" t="s">
        <v>403</v>
      </c>
      <c r="B9" s="56"/>
      <c r="C9" s="74"/>
      <c r="D9" s="74"/>
      <c r="E9" s="74"/>
      <c r="F9" s="74"/>
      <c r="G9" s="74">
        <f>SUM(C9:F9)</f>
        <v>0</v>
      </c>
      <c r="H9" s="52"/>
    </row>
    <row r="10" spans="1:8" x14ac:dyDescent="0.2">
      <c r="A10" s="58"/>
      <c r="H10" s="52"/>
    </row>
    <row r="11" spans="1:8" s="4" customFormat="1" ht="15" x14ac:dyDescent="0.25">
      <c r="A11" s="75" t="s">
        <v>393</v>
      </c>
      <c r="B11" s="76"/>
      <c r="C11" s="76">
        <f>SUM(C5:C10)</f>
        <v>0</v>
      </c>
      <c r="D11" s="76">
        <f>SUM(D5:D10)</f>
        <v>3</v>
      </c>
      <c r="E11" s="76">
        <f>SUM(E5:E10)</f>
        <v>1</v>
      </c>
      <c r="F11" s="76">
        <f>SUM(F5:F10)</f>
        <v>0</v>
      </c>
      <c r="G11" s="76">
        <f>SUM(G5:G10)</f>
        <v>4</v>
      </c>
      <c r="H11" s="77">
        <f>SUM(C11:F11)-G11</f>
        <v>0</v>
      </c>
    </row>
    <row r="12" spans="1:8" s="4" customFormat="1" ht="15" x14ac:dyDescent="0.25">
      <c r="A12" s="83" t="s">
        <v>404</v>
      </c>
      <c r="B12" s="65"/>
      <c r="C12" s="65"/>
      <c r="D12" s="65"/>
      <c r="E12" s="65"/>
      <c r="F12" s="65"/>
      <c r="G12" s="65"/>
      <c r="H12" s="77"/>
    </row>
    <row r="13" spans="1:8" s="4" customFormat="1" ht="15" x14ac:dyDescent="0.25">
      <c r="A13" s="84" t="s">
        <v>405</v>
      </c>
      <c r="B13" s="85"/>
      <c r="C13" s="85"/>
      <c r="D13" s="85"/>
      <c r="E13" s="85"/>
      <c r="F13" s="85"/>
      <c r="G13" s="85"/>
      <c r="H13" s="77"/>
    </row>
    <row r="14" spans="1:8" x14ac:dyDescent="0.2">
      <c r="H14" s="52"/>
    </row>
  </sheetData>
  <phoneticPr fontId="2" type="noConversion"/>
  <pageMargins left="0.78740157480314965" right="0.78740157480314965" top="0.98425196850393704" bottom="0.98425196850393704" header="0.51181102362204722" footer="0.5118110236220472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4b5025-73a8-4e81-95ea-b71688154d96" xsi:nil="true"/>
    <lcf76f155ced4ddcb4097134ff3c332f xmlns="4b353aa7-7942-4e94-9147-27564e0335f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1EF6270316D2C42B77E47667C66E6E1" ma:contentTypeVersion="13" ma:contentTypeDescription="Ein neues Dokument erstellen." ma:contentTypeScope="" ma:versionID="ad214c0890a5add8a9ca3e12ccd9e0ff">
  <xsd:schema xmlns:xsd="http://www.w3.org/2001/XMLSchema" xmlns:xs="http://www.w3.org/2001/XMLSchema" xmlns:p="http://schemas.microsoft.com/office/2006/metadata/properties" xmlns:ns2="4b353aa7-7942-4e94-9147-27564e0335f7" xmlns:ns3="f54b5025-73a8-4e81-95ea-b71688154d96" targetNamespace="http://schemas.microsoft.com/office/2006/metadata/properties" ma:root="true" ma:fieldsID="5423c95997b13ec45fce57586e2f62da" ns2:_="" ns3:_="">
    <xsd:import namespace="4b353aa7-7942-4e94-9147-27564e0335f7"/>
    <xsd:import namespace="f54b5025-73a8-4e81-95ea-b71688154d96"/>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353aa7-7942-4e94-9147-27564e0335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Bildmarkierungen" ma:readOnly="false" ma:fieldId="{5cf76f15-5ced-4ddc-b409-7134ff3c332f}" ma:taxonomyMulti="true" ma:sspId="26e7e4f7-2791-4bee-a137-fcf627f3032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4b5025-73a8-4e81-95ea-b71688154d96"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9892f9af-b7d8-4c40-a198-c5a95fb1a5a3}" ma:internalName="TaxCatchAll" ma:showField="CatchAllData" ma:web="f54b5025-73a8-4e81-95ea-b71688154d9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218442-1DE5-44AB-B655-5D4B1D260611}">
  <ds:schemaRefs>
    <ds:schemaRef ds:uri="http://purl.org/dc/elements/1.1/"/>
    <ds:schemaRef ds:uri="http://schemas.microsoft.com/office/2006/metadata/properties"/>
    <ds:schemaRef ds:uri="f54b5025-73a8-4e81-95ea-b71688154d96"/>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4b353aa7-7942-4e94-9147-27564e0335f7"/>
    <ds:schemaRef ds:uri="http://www.w3.org/XML/1998/namespace"/>
  </ds:schemaRefs>
</ds:datastoreItem>
</file>

<file path=customXml/itemProps2.xml><?xml version="1.0" encoding="utf-8"?>
<ds:datastoreItem xmlns:ds="http://schemas.openxmlformats.org/officeDocument/2006/customXml" ds:itemID="{FCED2FDD-F134-475A-8307-E24D75A91998}">
  <ds:schemaRefs>
    <ds:schemaRef ds:uri="http://schemas.microsoft.com/sharepoint/v3/contenttype/forms"/>
  </ds:schemaRefs>
</ds:datastoreItem>
</file>

<file path=customXml/itemProps3.xml><?xml version="1.0" encoding="utf-8"?>
<ds:datastoreItem xmlns:ds="http://schemas.openxmlformats.org/officeDocument/2006/customXml" ds:itemID="{EBADE7A3-A6F5-40A4-8C2E-BECA99F8C9C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19</vt:i4>
      </vt:variant>
    </vt:vector>
  </HeadingPairs>
  <TitlesOfParts>
    <vt:vector size="37" baseType="lpstr">
      <vt:lpstr>Anleitung</vt:lpstr>
      <vt:lpstr>Inhalt</vt:lpstr>
      <vt:lpstr>Kommentar</vt:lpstr>
      <vt:lpstr>Bilanz</vt:lpstr>
      <vt:lpstr>ER_IR</vt:lpstr>
      <vt:lpstr>GFR</vt:lpstr>
      <vt:lpstr>Anhang_allg</vt:lpstr>
      <vt:lpstr>EK_Nachweis</vt:lpstr>
      <vt:lpstr>RSt-Spiegel</vt:lpstr>
      <vt:lpstr>Bet_Spiegel</vt:lpstr>
      <vt:lpstr>Gewaehrl_Spiegel</vt:lpstr>
      <vt:lpstr>Anl_Spiegel_VV</vt:lpstr>
      <vt:lpstr>Anl_Spiegel_FV</vt:lpstr>
      <vt:lpstr>Finanzkennzahlen</vt:lpstr>
      <vt:lpstr>Kennzahlen_Berechn</vt:lpstr>
      <vt:lpstr>zusätzl_Angaben</vt:lpstr>
      <vt:lpstr>Kr_Kontr_1</vt:lpstr>
      <vt:lpstr>Kr_Kontr_2</vt:lpstr>
      <vt:lpstr>Anhang_allg!Druckbereich</vt:lpstr>
      <vt:lpstr>Anl_Spiegel_FV!Druckbereich</vt:lpstr>
      <vt:lpstr>Anl_Spiegel_VV!Druckbereich</vt:lpstr>
      <vt:lpstr>Anleitung!Druckbereich</vt:lpstr>
      <vt:lpstr>Bet_Spiegel!Druckbereich</vt:lpstr>
      <vt:lpstr>Bilanz!Druckbereich</vt:lpstr>
      <vt:lpstr>EK_Nachweis!Druckbereich</vt:lpstr>
      <vt:lpstr>ER_IR!Druckbereich</vt:lpstr>
      <vt:lpstr>Finanzkennzahlen!Druckbereich</vt:lpstr>
      <vt:lpstr>Gewaehrl_Spiegel!Druckbereich</vt:lpstr>
      <vt:lpstr>GFR!Druckbereich</vt:lpstr>
      <vt:lpstr>Kennzahlen_Berechn!Druckbereich</vt:lpstr>
      <vt:lpstr>'RSt-Spiegel'!Druckbereich</vt:lpstr>
      <vt:lpstr>Anl_Spiegel_FV!Drucktitel</vt:lpstr>
      <vt:lpstr>Anl_Spiegel_VV!Drucktitel</vt:lpstr>
      <vt:lpstr>Bilanz!Drucktitel</vt:lpstr>
      <vt:lpstr>ER_IR!Drucktitel</vt:lpstr>
      <vt:lpstr>GFR!Drucktitel</vt:lpstr>
      <vt:lpstr>Kennzahlen_Berechn!Drucktitel</vt:lpstr>
    </vt:vector>
  </TitlesOfParts>
  <Manager/>
  <Company>Kantonale Verwaltung Uri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Walter Schuler</dc:creator>
  <cp:keywords/>
  <dc:description/>
  <cp:lastModifiedBy>Arnold Pascal</cp:lastModifiedBy>
  <cp:revision/>
  <cp:lastPrinted>2023-01-11T10:13:45Z</cp:lastPrinted>
  <dcterms:created xsi:type="dcterms:W3CDTF">2009-01-28T15:51:18Z</dcterms:created>
  <dcterms:modified xsi:type="dcterms:W3CDTF">2023-01-11T10:18:05Z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0x010100E1EF6270316D2C42B77E47667C66E6E1</vt:lpwstr>
  </property>
  <property fmtid="{D5CDD505-2E9C-101B-9397-08002B2CF9AE}" pid="3" name="MediaServiceImageTags">
    <vt:lpwstr/>
  </property>
</Properties>
</file>