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SUD\KESB\E Büroorganisation\Internetauftritt\nicht miteinander verheiratete Eltern\"/>
    </mc:Choice>
  </mc:AlternateContent>
  <bookViews>
    <workbookView xWindow="0" yWindow="0" windowWidth="28800" windowHeight="11700"/>
  </bookViews>
  <sheets>
    <sheet name="Anleitung" sheetId="11" r:id="rId1"/>
    <sheet name="Wohnkosten" sheetId="1" r:id="rId2"/>
    <sheet name="Krankenkasse" sheetId="4" r:id="rId3"/>
    <sheet name="Barunterhalt" sheetId="3" r:id="rId4"/>
    <sheet name="Betreuungsunterhalt" sheetId="2" r:id="rId5"/>
    <sheet name="Nachehelicher Unterhalt" sheetId="8" r:id="rId6"/>
    <sheet name="Überschussverteilung" sheetId="9" r:id="rId7"/>
    <sheet name="Zusammenfassung" sheetId="10" r:id="rId8"/>
  </sheets>
  <definedNames>
    <definedName name="Kind_1" localSheetId="0">Barunterhalt!#REF!</definedName>
    <definedName name="Kind_1" localSheetId="6">Barunterhalt!#REF!</definedName>
    <definedName name="Kind_1" localSheetId="7">Barunterhalt!#REF!</definedName>
    <definedName name="Kind_1">Barunterhalt!#REF!</definedName>
    <definedName name="Kinderzulagen_Kind_1">Barunterhalt!$C$8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2" i="3" l="1"/>
  <c r="A112" i="3"/>
  <c r="E111" i="3"/>
  <c r="A111" i="3"/>
  <c r="E110" i="3"/>
  <c r="A110" i="3"/>
  <c r="E101" i="3" l="1"/>
  <c r="E100" i="3"/>
  <c r="E99" i="3"/>
  <c r="A101" i="3"/>
  <c r="A100" i="3"/>
  <c r="A99" i="3"/>
  <c r="E50" i="3"/>
  <c r="E49" i="3"/>
  <c r="E48" i="3"/>
  <c r="A50" i="3"/>
  <c r="A49" i="3"/>
  <c r="A48" i="3"/>
  <c r="E6" i="8" l="1"/>
  <c r="E19" i="3" l="1"/>
  <c r="A19" i="3"/>
  <c r="E16" i="1" l="1"/>
  <c r="E15" i="1"/>
  <c r="E14" i="1"/>
  <c r="A16" i="1"/>
  <c r="A15" i="1"/>
  <c r="A14" i="1"/>
  <c r="E16" i="9" l="1"/>
  <c r="E15" i="9"/>
  <c r="E14" i="9"/>
  <c r="A16" i="9"/>
  <c r="A15" i="9"/>
  <c r="A14" i="9"/>
  <c r="E31" i="9" l="1"/>
  <c r="E30" i="9"/>
  <c r="E29" i="9"/>
  <c r="A31" i="9"/>
  <c r="A30" i="9"/>
  <c r="A29" i="9"/>
  <c r="A6" i="8" l="1"/>
  <c r="D3" i="2" l="1"/>
  <c r="D2" i="2"/>
  <c r="E118" i="3" l="1"/>
  <c r="E117" i="3"/>
  <c r="E116" i="3"/>
  <c r="A118" i="3"/>
  <c r="A117" i="3"/>
  <c r="A116" i="3"/>
  <c r="A18" i="2" l="1"/>
  <c r="A17" i="2"/>
  <c r="A16" i="2"/>
  <c r="E18" i="2"/>
  <c r="E17" i="2"/>
  <c r="E16" i="2"/>
  <c r="E20" i="4"/>
  <c r="A20" i="4"/>
  <c r="E15" i="4"/>
  <c r="A15" i="4"/>
  <c r="E10" i="4"/>
  <c r="E5" i="4"/>
  <c r="A10" i="4"/>
  <c r="A5" i="4"/>
  <c r="E42" i="3" l="1"/>
  <c r="E108" i="3" s="1"/>
  <c r="E41" i="3"/>
  <c r="E107" i="3" s="1"/>
  <c r="E40" i="3"/>
  <c r="E106" i="3" s="1"/>
  <c r="E47" i="3" l="1"/>
  <c r="A47" i="3"/>
  <c r="E37" i="3" l="1"/>
  <c r="E36" i="3"/>
  <c r="E35" i="3"/>
  <c r="E34" i="3"/>
  <c r="A37" i="3"/>
  <c r="A36" i="3"/>
  <c r="A35" i="3"/>
  <c r="A34" i="3"/>
  <c r="E39" i="3" l="1"/>
  <c r="E105" i="3" s="1"/>
  <c r="A10" i="1"/>
  <c r="E10" i="1"/>
  <c r="E5" i="8"/>
  <c r="A5" i="8"/>
  <c r="E93" i="3" l="1"/>
  <c r="E4" i="8" s="1"/>
  <c r="E7" i="2"/>
  <c r="A41" i="3"/>
  <c r="A107" i="3" s="1"/>
  <c r="A40" i="3"/>
  <c r="A106" i="3" s="1"/>
  <c r="A42" i="3"/>
  <c r="A108" i="3" s="1"/>
  <c r="F94" i="3"/>
  <c r="A39" i="3" l="1"/>
  <c r="A105" i="3" s="1"/>
  <c r="A7" i="2" l="1"/>
  <c r="A93" i="3"/>
  <c r="F95" i="3" l="1"/>
  <c r="F97" i="3" s="1"/>
  <c r="A4" i="8"/>
  <c r="F96" i="3" l="1"/>
  <c r="E98" i="3" l="1"/>
  <c r="E102" i="3" s="1"/>
  <c r="A98" i="3"/>
  <c r="A102" i="3" s="1"/>
  <c r="E103" i="3" s="1"/>
  <c r="A114" i="3"/>
  <c r="E114" i="3"/>
  <c r="D23" i="10" l="1"/>
  <c r="E120" i="3"/>
  <c r="E122" i="3"/>
  <c r="E121" i="3"/>
  <c r="A103" i="3"/>
  <c r="E23" i="9"/>
  <c r="E10" i="8"/>
  <c r="E6" i="9"/>
  <c r="E8" i="2"/>
  <c r="E22" i="2" l="1"/>
  <c r="E21" i="2"/>
  <c r="E20" i="2"/>
  <c r="B23" i="10"/>
  <c r="A122" i="3"/>
  <c r="A121" i="3"/>
  <c r="A120" i="3"/>
  <c r="E125" i="3"/>
  <c r="A23" i="9"/>
  <c r="A10" i="8"/>
  <c r="A6" i="9"/>
  <c r="A8" i="2"/>
  <c r="E126" i="3"/>
  <c r="E124" i="3"/>
  <c r="A20" i="2" l="1"/>
  <c r="A22" i="2"/>
  <c r="A21" i="2"/>
  <c r="E7" i="8"/>
  <c r="E24" i="9"/>
  <c r="E7" i="9"/>
  <c r="E9" i="2"/>
  <c r="D40" i="10"/>
  <c r="D15" i="10"/>
  <c r="D41" i="10"/>
  <c r="D16" i="10"/>
  <c r="D14" i="10"/>
  <c r="D39" i="10"/>
  <c r="A125" i="3"/>
  <c r="A124" i="3"/>
  <c r="A126" i="3"/>
  <c r="A7" i="8" l="1"/>
  <c r="A9" i="2"/>
  <c r="A24" i="9"/>
  <c r="A7" i="9"/>
  <c r="E25" i="2"/>
  <c r="D44" i="10" s="1"/>
  <c r="E24" i="2"/>
  <c r="E26" i="2"/>
  <c r="B41" i="10"/>
  <c r="B16" i="10"/>
  <c r="B40" i="10"/>
  <c r="B15" i="10"/>
  <c r="B14" i="10"/>
  <c r="B39" i="10"/>
  <c r="D19" i="10" l="1"/>
  <c r="A24" i="2"/>
  <c r="A25" i="2"/>
  <c r="B19" i="10" s="1"/>
  <c r="A26" i="2"/>
  <c r="E25" i="9"/>
  <c r="E8" i="8"/>
  <c r="E8" i="9"/>
  <c r="D18" i="10"/>
  <c r="D43" i="10"/>
  <c r="D20" i="10"/>
  <c r="D45" i="10"/>
  <c r="B44" i="10" l="1"/>
  <c r="E27" i="9"/>
  <c r="E11" i="8"/>
  <c r="E12" i="8" s="1"/>
  <c r="E9" i="9" s="1"/>
  <c r="E11" i="9" s="1"/>
  <c r="E13" i="9" s="1"/>
  <c r="A8" i="8"/>
  <c r="A8" i="9"/>
  <c r="A25" i="9"/>
  <c r="B18" i="10"/>
  <c r="B43" i="10"/>
  <c r="B45" i="10"/>
  <c r="B20" i="10"/>
  <c r="A27" i="9" l="1"/>
  <c r="E14" i="8"/>
  <c r="D22" i="10" s="1"/>
  <c r="D36" i="10"/>
  <c r="D32" i="10"/>
  <c r="D35" i="10"/>
  <c r="D31" i="10"/>
  <c r="D37" i="10"/>
  <c r="D33" i="10"/>
  <c r="A11" i="8"/>
  <c r="A12" i="8" s="1"/>
  <c r="A9" i="9" s="1"/>
  <c r="A11" i="9" s="1"/>
  <c r="A13" i="9" s="1"/>
  <c r="A14" i="8" l="1"/>
  <c r="B22" i="10" s="1"/>
  <c r="D47" i="10"/>
  <c r="D11" i="10"/>
  <c r="D7" i="10"/>
  <c r="B35" i="10"/>
  <c r="B31" i="10"/>
  <c r="B36" i="10"/>
  <c r="B32" i="10"/>
  <c r="D12" i="10"/>
  <c r="D8" i="10"/>
  <c r="D10" i="10"/>
  <c r="D6" i="10"/>
  <c r="B37" i="10"/>
  <c r="B33" i="10"/>
  <c r="B47" i="10" l="1"/>
  <c r="D25" i="10"/>
  <c r="B12" i="10"/>
  <c r="B8" i="10"/>
  <c r="B7" i="10"/>
  <c r="B11" i="10"/>
  <c r="B10" i="10"/>
  <c r="B6" i="10"/>
  <c r="B25" i="10" l="1"/>
</calcChain>
</file>

<file path=xl/sharedStrings.xml><?xml version="1.0" encoding="utf-8"?>
<sst xmlns="http://schemas.openxmlformats.org/spreadsheetml/2006/main" count="219" uniqueCount="163">
  <si>
    <t>EHEFRAU</t>
  </si>
  <si>
    <t>EHEMANN</t>
  </si>
  <si>
    <t xml:space="preserve">          Bemerkungen</t>
  </si>
  <si>
    <t>monatliches Nettoeinkommen exkl. KZ</t>
  </si>
  <si>
    <t>13. Monatslohn (monatlicher Anteil)</t>
  </si>
  <si>
    <t>Erträge aus Miete/Pacht</t>
  </si>
  <si>
    <t>AHV/IV Rente</t>
  </si>
  <si>
    <t>Total Einnahmen</t>
  </si>
  <si>
    <t>Grundbeträge</t>
  </si>
  <si>
    <t>Alleinstehender Schuldner</t>
  </si>
  <si>
    <t>Alleinerziehend m.  Unterstützungspflicht:</t>
  </si>
  <si>
    <t>Ehepaar/2 in Hausgemeinschaft:</t>
  </si>
  <si>
    <t>Unterhalt Kinder</t>
  </si>
  <si>
    <t>bis zu 10 Jahren</t>
  </si>
  <si>
    <t>über 10 Jahre</t>
  </si>
  <si>
    <t>Grundbetrag</t>
  </si>
  <si>
    <t>Grundbetrag Kind 1</t>
  </si>
  <si>
    <t>Grundbetrag Kind 2</t>
  </si>
  <si>
    <t>Grundbetrag Kind 3</t>
  </si>
  <si>
    <t>Zivilprozessualer Zuschlag</t>
  </si>
  <si>
    <r>
      <t xml:space="preserve">Miete </t>
    </r>
    <r>
      <rPr>
        <sz val="8"/>
        <rFont val="Arial"/>
        <family val="2"/>
      </rPr>
      <t>(Hälfte bei Konkubinat)</t>
    </r>
  </si>
  <si>
    <r>
      <t xml:space="preserve">Nebenkosten </t>
    </r>
    <r>
      <rPr>
        <sz val="8"/>
        <rFont val="Arial"/>
        <family val="2"/>
      </rPr>
      <t>(Wasser, Heizung)</t>
    </r>
  </si>
  <si>
    <t>Hypothekarzinsen</t>
  </si>
  <si>
    <t>Hausrat-, Unfall-, Haftpflichtversicherung</t>
  </si>
  <si>
    <t>Lebensversicherung (Säule 3a)</t>
  </si>
  <si>
    <t>Krankenkasse KVG</t>
  </si>
  <si>
    <t>Krankenkasse VVG</t>
  </si>
  <si>
    <t>Berufsauslagen Kleider</t>
  </si>
  <si>
    <t>Berufsauslagen Nahrung</t>
  </si>
  <si>
    <t>Steuern</t>
  </si>
  <si>
    <t>Existenzminimum 1</t>
  </si>
  <si>
    <t>Gesamteinkommen</t>
  </si>
  <si>
    <t>Gesamtexistenzminimum</t>
  </si>
  <si>
    <t>Überschuss</t>
  </si>
  <si>
    <t>Manko</t>
  </si>
  <si>
    <t>Existenzminimum 2</t>
  </si>
  <si>
    <t>Total</t>
  </si>
  <si>
    <t>Gebäudeversicherung</t>
  </si>
  <si>
    <r>
      <rPr>
        <sz val="9"/>
        <rFont val="Arial"/>
        <family val="2"/>
      </rPr>
      <t>Gebäudeunterhalt</t>
    </r>
    <r>
      <rPr>
        <sz val="11"/>
        <color theme="1"/>
        <rFont val="Calibri"/>
        <family val="2"/>
        <scheme val="minor"/>
      </rPr>
      <t xml:space="preserve"> </t>
    </r>
    <r>
      <rPr>
        <sz val="8"/>
        <rFont val="Arial"/>
        <family val="2"/>
      </rPr>
      <t xml:space="preserve">(20% Eigenmietwert / 12) </t>
    </r>
  </si>
  <si>
    <t>Wohnkostenanteil Kinder</t>
  </si>
  <si>
    <t>Wohnkosten</t>
  </si>
  <si>
    <t>Wohnkostenanteil Kind 1</t>
  </si>
  <si>
    <t>Wohnkostenanteil Kind 2</t>
  </si>
  <si>
    <t>Wohnkostenanteil Kind 3</t>
  </si>
  <si>
    <t>Kind 1</t>
  </si>
  <si>
    <t>Krankenkasse KVG Kind 1</t>
  </si>
  <si>
    <t>Krankenkasse KVG Kind 2</t>
  </si>
  <si>
    <t>Krankenkasse KVG Kind 3</t>
  </si>
  <si>
    <t>Krankenkasse VVG Kind 1</t>
  </si>
  <si>
    <t>Krankenkasse VVG Kind 2</t>
  </si>
  <si>
    <t>Krankenkasse VVG Kind 3</t>
  </si>
  <si>
    <t>Ausbildung Kind 1</t>
  </si>
  <si>
    <t>Ausbildung Kind 2</t>
  </si>
  <si>
    <t>Ausbildung Kind 3</t>
  </si>
  <si>
    <t>Hobbies</t>
  </si>
  <si>
    <t>Hobbies Kind 1</t>
  </si>
  <si>
    <t>Hobbies Kind 2</t>
  </si>
  <si>
    <t>Hobbies Kind 3</t>
  </si>
  <si>
    <t>Kind 2</t>
  </si>
  <si>
    <t>Kind 3</t>
  </si>
  <si>
    <t>Behandlungskosten</t>
  </si>
  <si>
    <t>Behandlungskosten Kind 1</t>
  </si>
  <si>
    <t>Behandlungskosten Kind 2</t>
  </si>
  <si>
    <t>Behandlungskosten Kind 3</t>
  </si>
  <si>
    <t>Schuldamortisation</t>
  </si>
  <si>
    <t>Weiterbildungskosten</t>
  </si>
  <si>
    <t>Drittbetreuung Kind 1</t>
  </si>
  <si>
    <t>Drittbetreuung Kind 2</t>
  </si>
  <si>
    <t>Drittbetreuung Kind 3</t>
  </si>
  <si>
    <t>Rechtlich geschuldete Unterhaltsbeiträge</t>
  </si>
  <si>
    <t>Divers</t>
  </si>
  <si>
    <t>Divers Kind 1</t>
  </si>
  <si>
    <t>Divers Kind 3</t>
  </si>
  <si>
    <t>Barbedarf Kind 1</t>
  </si>
  <si>
    <t>Barbedarf Kind 2</t>
  </si>
  <si>
    <t>Barbedarf Kind 3</t>
  </si>
  <si>
    <t>Divers Kind 2</t>
  </si>
  <si>
    <t>Überschussanteil Kind 1</t>
  </si>
  <si>
    <t>Überschussanteil Kind 2</t>
  </si>
  <si>
    <t>Überschussanteil Kind 3</t>
  </si>
  <si>
    <t>Mobilitätskosten</t>
  </si>
  <si>
    <t>Mobilitätskosten Kind 1</t>
  </si>
  <si>
    <t>Mobilitätskosten Kind 2</t>
  </si>
  <si>
    <t>Mobilitätskosten Kind 3</t>
  </si>
  <si>
    <t xml:space="preserve">Überschussanteil </t>
  </si>
  <si>
    <t>Barbedarf Eltern</t>
  </si>
  <si>
    <t>Zuschlag Kind 1</t>
  </si>
  <si>
    <t>Zuschlag Kind 2</t>
  </si>
  <si>
    <t>Zuschlag Kind 3</t>
  </si>
  <si>
    <t>Weitere Einnahmen Kind 1</t>
  </si>
  <si>
    <t>Weitere Einnahmen Kind 2</t>
  </si>
  <si>
    <t>Weitere Einnahmen Kind 3</t>
  </si>
  <si>
    <t>Leistungsfähigkeit Eltern</t>
  </si>
  <si>
    <t>Vorsorgeaufbau (1. &amp; 2. Säule)</t>
  </si>
  <si>
    <t>Erwerbseinkommen Kind 1</t>
  </si>
  <si>
    <t>Erwerbseinkommen Kind 2</t>
  </si>
  <si>
    <t>Erwerbseinkommen Kind 3</t>
  </si>
  <si>
    <r>
      <t xml:space="preserve">Anspruch Barunterhalt Kind 1 </t>
    </r>
    <r>
      <rPr>
        <b/>
        <sz val="9"/>
        <color theme="1"/>
        <rFont val="Calibri"/>
        <family val="2"/>
        <scheme val="minor"/>
      </rPr>
      <t>(zzgl. Zulagen)</t>
    </r>
  </si>
  <si>
    <r>
      <t xml:space="preserve">Anspruch Barunterhalt Kind 2 </t>
    </r>
    <r>
      <rPr>
        <b/>
        <sz val="9"/>
        <color theme="1"/>
        <rFont val="Calibri"/>
        <family val="2"/>
        <scheme val="minor"/>
      </rPr>
      <t>(zzgl. Zulagen)</t>
    </r>
  </si>
  <si>
    <r>
      <t xml:space="preserve">Anspruch Barunterhalt Kind 3 </t>
    </r>
    <r>
      <rPr>
        <b/>
        <sz val="9"/>
        <color theme="1"/>
        <rFont val="Calibri"/>
        <family val="2"/>
        <scheme val="minor"/>
      </rPr>
      <t>(zzgl. Zulagen)</t>
    </r>
  </si>
  <si>
    <t>Betreuungskosten</t>
  </si>
  <si>
    <t>Betreuungsunterhalt maximal</t>
  </si>
  <si>
    <t>Betreuungsunterhalt effektiv</t>
  </si>
  <si>
    <t>Betreuungsunterhalt Kind 1 maximal</t>
  </si>
  <si>
    <t>Betreuungsunterhalt Kind 2 maximal</t>
  </si>
  <si>
    <t>Betreuungsunterhalt Kind 3 maximal</t>
  </si>
  <si>
    <t>Betreuungsunterhalt Kind 1 effektiv</t>
  </si>
  <si>
    <t>Betreuungsunterhalt Kind 3 effektiv</t>
  </si>
  <si>
    <t>Betreuungsunterhalt Kind 2 effektiv</t>
  </si>
  <si>
    <t>Prämienverbilligung</t>
  </si>
  <si>
    <t>Erwerbsausfall infolge Betreuung Kind 1 in %</t>
  </si>
  <si>
    <t>Erwerbskapazität trotz Betreuung Kind 1 in %</t>
  </si>
  <si>
    <t>Erwerbskapazität trotz Betreuung Kind 2 in %</t>
  </si>
  <si>
    <t>Erwerbskapazität trotz Betreuung Kind 3 in %</t>
  </si>
  <si>
    <t>Erwerbsausfall infolge Betreuung Kind 2 in %</t>
  </si>
  <si>
    <t>Erwerbsausfall infolge Betreuung Kind 3 in %</t>
  </si>
  <si>
    <t>Beitrag betreuender Elternteil Kind 1</t>
  </si>
  <si>
    <t>Beitrag betreuender Elternteil Kind 2</t>
  </si>
  <si>
    <t>Beitrag betreuender Elternteil Kind 3</t>
  </si>
  <si>
    <r>
      <t xml:space="preserve">Anspruch Unterhalt maximal Kind 2 </t>
    </r>
    <r>
      <rPr>
        <sz val="9"/>
        <color theme="1"/>
        <rFont val="Calibri"/>
        <family val="2"/>
        <scheme val="minor"/>
      </rPr>
      <t>(zzgl. Zulagen)</t>
    </r>
  </si>
  <si>
    <t>Barbedarf nach Abzug Einnahmen Kind 1</t>
  </si>
  <si>
    <t>Barbedarf nach Abzug Einnahmen Kind 2</t>
  </si>
  <si>
    <t>Barbedarf nach Abzug Einnahmen Kind 3</t>
  </si>
  <si>
    <t>MUTTER</t>
  </si>
  <si>
    <t>VATER</t>
  </si>
  <si>
    <t>Zumutbare Erwerbstätigkeit Mutter in %:</t>
  </si>
  <si>
    <t>Zumutbare Erwerbstätigkeit Vater in %:</t>
  </si>
  <si>
    <t>Überschussanteil Unterhaltsgläubiger</t>
  </si>
  <si>
    <t>Zu verteilender Überschuss</t>
  </si>
  <si>
    <t>Kinder- &amp; Ausbildungszulagen Kind 1</t>
  </si>
  <si>
    <t>Kinder- &amp; Ausbildungszulagen Kind 2</t>
  </si>
  <si>
    <t>Kinder- &amp; Ausbildungszulagen Kind 3</t>
  </si>
  <si>
    <t>Betreuungsunterhalt total</t>
  </si>
  <si>
    <t>Nachehelicher Unterhalt exkl. Überschussanteil</t>
  </si>
  <si>
    <t>Nachehelicher Unterhalt inkl. Überschussanteil</t>
  </si>
  <si>
    <t>Betreuungsunterhalt</t>
  </si>
  <si>
    <t>Unterhalt maximal</t>
  </si>
  <si>
    <t>Barunterhalt exkl. Überschussanteil</t>
  </si>
  <si>
    <t>Existenzminimum exkl. Überschussanteil</t>
  </si>
  <si>
    <t>Eigene Einnahmen</t>
  </si>
  <si>
    <t>Unterhaltsanspruch Maximal</t>
  </si>
  <si>
    <t>Nachehelicher Unterhalt  maximal exkl. Überschussanteil</t>
  </si>
  <si>
    <t>Bei verheirateten Paaren</t>
  </si>
  <si>
    <t>Bei unverheirateten Paaren</t>
  </si>
  <si>
    <t>Kinderzulagen u.Ä. von Unterhaltsschuldner</t>
  </si>
  <si>
    <t>Nachehelicher Unterhalt</t>
  </si>
  <si>
    <t>Bei nicht verheirateten Paaren</t>
  </si>
  <si>
    <t>Maximal Barunterhalt Kind 1 inkl. Überschuss</t>
  </si>
  <si>
    <t>Maximal Barunterhalt Kind 3 inkl. Überschuss</t>
  </si>
  <si>
    <t>Maximal Barunterhalt Kind 2 inkl. Überschuss</t>
  </si>
  <si>
    <t>Maximal Betreuungsunterhalt Kind 1</t>
  </si>
  <si>
    <t>Maximal Betreuungsunterhalt Kind 2</t>
  </si>
  <si>
    <t>Maximal Betreuungsunterhalt Kind 3</t>
  </si>
  <si>
    <t>Anspruch Barunterhalt Kind 1 inkl. Überschuss</t>
  </si>
  <si>
    <t>Anspruch Barunterhalt Kind 2 inkl. Überschuss</t>
  </si>
  <si>
    <t>Anspruch Barunterhalt Kind 3 inkl. Überschuss</t>
  </si>
  <si>
    <t>Anspruch Betreuungsunterhalt Kind 1</t>
  </si>
  <si>
    <t>Anspruch Betreuungsunterhalt Kind 2</t>
  </si>
  <si>
    <t>Anspruch Betreuungsunterhalt Kind 3</t>
  </si>
  <si>
    <t>Total Anspruch Unterhaltsbeiträge</t>
  </si>
  <si>
    <r>
      <t xml:space="preserve">Unterhaltsanspruch maximal </t>
    </r>
    <r>
      <rPr>
        <sz val="9"/>
        <rFont val="Arial"/>
        <family val="2"/>
      </rPr>
      <t>(zzgl. Zulagen)</t>
    </r>
  </si>
  <si>
    <r>
      <t xml:space="preserve">Anspruch Unterhalt maximal Kind 1 </t>
    </r>
    <r>
      <rPr>
        <sz val="9"/>
        <color theme="1"/>
        <rFont val="Calibri"/>
        <family val="2"/>
        <scheme val="minor"/>
      </rPr>
      <t>(zzgl. Zulagen)</t>
    </r>
  </si>
  <si>
    <r>
      <t xml:space="preserve">Anspruch Unterhalt maximal Kind 3 </t>
    </r>
    <r>
      <rPr>
        <sz val="9"/>
        <color theme="1"/>
        <rFont val="Calibri"/>
        <family val="2"/>
        <scheme val="minor"/>
      </rPr>
      <t>(zzgl. Zulagen)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</si>
</sst>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8"/>
      <name val="Arial"/>
      <family val="2"/>
    </font>
    <font>
      <sz val="8"/>
      <name val="Arial"/>
      <family val="2"/>
    </font>
    <font>
      <sz val="6"/>
      <name val="Arial"/>
      <family val="2"/>
    </font>
    <font>
      <sz val="8"/>
      <name val="Arial"/>
      <family val="2"/>
    </font>
    <font>
      <sz val="10"/>
      <name val="Arial"/>
      <family val="2"/>
    </font>
    <font>
      <sz val="9"/>
      <name val="Arial"/>
      <family val="2"/>
    </font>
    <font>
      <b/>
      <sz val="10"/>
      <name val="Arial"/>
      <family val="2"/>
    </font>
    <font>
      <sz val="9"/>
      <name val="Arial"/>
      <family val="2"/>
    </font>
    <font>
      <b/>
      <sz val="11"/>
      <name val="Calibri"/>
      <family val="2"/>
      <scheme val="minor"/>
    </font>
    <font>
      <sz val="9"/>
      <color theme="1"/>
      <name val="Calibri"/>
      <family val="2"/>
      <scheme val="minor"/>
    </font>
    <font>
      <b/>
      <sz val="9"/>
      <color theme="1"/>
      <name val="Calibri"/>
      <family val="2"/>
      <scheme val="minor"/>
    </font>
    <font>
      <sz val="11"/>
      <color rgb="FF3F3F76"/>
      <name val="Calibri"/>
      <family val="2"/>
      <scheme val="minor"/>
    </font>
    <font>
      <b/>
      <sz val="14"/>
      <color theme="1"/>
      <name val="Calibri"/>
      <family val="2"/>
      <scheme val="minor"/>
    </font>
  </fonts>
  <fills count="1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40"/>
        <bgColor indexed="64"/>
      </patternFill>
    </fill>
    <fill>
      <patternFill patternType="solid">
        <fgColor indexed="4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CECFF"/>
        <bgColor indexed="64"/>
      </patternFill>
    </fill>
    <fill>
      <patternFill patternType="solid">
        <fgColor rgb="FF9999FF"/>
        <bgColor indexed="64"/>
      </patternFill>
    </fill>
    <fill>
      <patternFill patternType="solid">
        <fgColor rgb="FF00B0F0"/>
        <bgColor indexed="64"/>
      </patternFill>
    </fill>
    <fill>
      <patternFill patternType="solid">
        <fgColor rgb="FFFFCC99"/>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7C80"/>
        <bgColor indexed="64"/>
      </patternFill>
    </fill>
    <fill>
      <patternFill patternType="solid">
        <fgColor theme="7" tint="0.59999389629810485"/>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bottom style="thin">
        <color rgb="FF7F7F7F"/>
      </bottom>
      <diagonal/>
    </border>
  </borders>
  <cellStyleXfs count="2">
    <xf numFmtId="0" fontId="0" fillId="0" borderId="0"/>
    <xf numFmtId="0" fontId="13" fillId="11" borderId="9" applyNumberFormat="0" applyAlignment="0" applyProtection="0"/>
  </cellStyleXfs>
  <cellXfs count="190">
    <xf numFmtId="0" fontId="0" fillId="0" borderId="0" xfId="0"/>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4" fontId="0" fillId="0" borderId="2" xfId="0" applyNumberFormat="1" applyBorder="1"/>
    <xf numFmtId="4" fontId="0" fillId="3" borderId="1" xfId="0" applyNumberFormat="1" applyFill="1" applyBorder="1"/>
    <xf numFmtId="4" fontId="0" fillId="3" borderId="0" xfId="0" applyNumberFormat="1" applyFill="1" applyBorder="1"/>
    <xf numFmtId="4" fontId="0" fillId="3" borderId="0" xfId="0" applyNumberFormat="1" applyFill="1" applyBorder="1" applyAlignment="1">
      <alignment horizontal="center"/>
    </xf>
    <xf numFmtId="4" fontId="2" fillId="0" borderId="3" xfId="0" applyNumberFormat="1" applyFont="1" applyBorder="1" applyAlignment="1">
      <alignment vertical="center"/>
    </xf>
    <xf numFmtId="4" fontId="3" fillId="0" borderId="4" xfId="0" applyNumberFormat="1" applyFont="1" applyBorder="1" applyAlignment="1">
      <alignment vertical="center"/>
    </xf>
    <xf numFmtId="4" fontId="3" fillId="0" borderId="5" xfId="0" applyNumberFormat="1" applyFont="1" applyBorder="1" applyAlignment="1">
      <alignment vertical="center"/>
    </xf>
    <xf numFmtId="4" fontId="3" fillId="0" borderId="1" xfId="0" applyNumberFormat="1" applyFont="1" applyBorder="1" applyAlignment="1">
      <alignment vertical="center"/>
    </xf>
    <xf numFmtId="4" fontId="3" fillId="0" borderId="0" xfId="0" applyNumberFormat="1" applyFont="1" applyBorder="1" applyAlignment="1">
      <alignment vertical="center"/>
    </xf>
    <xf numFmtId="4" fontId="3" fillId="0" borderId="2" xfId="0" applyNumberFormat="1" applyFont="1" applyBorder="1" applyAlignment="1">
      <alignment vertical="center"/>
    </xf>
    <xf numFmtId="4" fontId="3" fillId="0" borderId="0" xfId="0" applyNumberFormat="1" applyFont="1" applyBorder="1" applyAlignment="1">
      <alignment horizontal="left" vertical="center"/>
    </xf>
    <xf numFmtId="4" fontId="4" fillId="0" borderId="1" xfId="0" applyNumberFormat="1" applyFont="1" applyBorder="1" applyAlignment="1">
      <alignment vertical="center"/>
    </xf>
    <xf numFmtId="4" fontId="4" fillId="0" borderId="0" xfId="0" applyNumberFormat="1" applyFont="1" applyBorder="1" applyAlignment="1">
      <alignment vertical="center"/>
    </xf>
    <xf numFmtId="4" fontId="3" fillId="0" borderId="0" xfId="0" applyNumberFormat="1" applyFont="1" applyBorder="1" applyAlignment="1">
      <alignment horizontal="right" vertical="center"/>
    </xf>
    <xf numFmtId="4" fontId="2" fillId="0" borderId="1" xfId="0" applyNumberFormat="1" applyFont="1" applyBorder="1" applyAlignment="1">
      <alignment vertical="center"/>
    </xf>
    <xf numFmtId="4" fontId="3" fillId="0" borderId="6" xfId="0" applyNumberFormat="1" applyFont="1" applyBorder="1" applyAlignment="1">
      <alignment vertical="center"/>
    </xf>
    <xf numFmtId="4" fontId="3" fillId="0" borderId="7" xfId="0" applyNumberFormat="1" applyFont="1" applyBorder="1" applyAlignment="1">
      <alignment vertical="center"/>
    </xf>
    <xf numFmtId="4" fontId="3" fillId="0" borderId="8" xfId="0" applyNumberFormat="1" applyFont="1" applyBorder="1" applyAlignment="1">
      <alignment vertical="center"/>
    </xf>
    <xf numFmtId="4" fontId="0" fillId="0" borderId="1" xfId="0" applyNumberFormat="1" applyFill="1" applyBorder="1"/>
    <xf numFmtId="4" fontId="0" fillId="0" borderId="0" xfId="0" applyNumberFormat="1" applyFill="1" applyBorder="1"/>
    <xf numFmtId="4" fontId="6" fillId="0" borderId="0" xfId="0" applyNumberFormat="1" applyFont="1" applyBorder="1" applyAlignment="1">
      <alignment horizontal="center"/>
    </xf>
    <xf numFmtId="4" fontId="3" fillId="0" borderId="0" xfId="0" applyNumberFormat="1" applyFont="1" applyBorder="1"/>
    <xf numFmtId="4" fontId="3" fillId="0" borderId="2" xfId="0" applyNumberFormat="1" applyFont="1" applyBorder="1"/>
    <xf numFmtId="4" fontId="0" fillId="0" borderId="0" xfId="0" applyNumberFormat="1"/>
    <xf numFmtId="4" fontId="5" fillId="0" borderId="0" xfId="0" applyNumberFormat="1" applyFont="1" applyBorder="1"/>
    <xf numFmtId="4" fontId="8" fillId="3" borderId="0" xfId="0" applyNumberFormat="1" applyFont="1" applyFill="1" applyBorder="1" applyAlignment="1">
      <alignment horizontal="center"/>
    </xf>
    <xf numFmtId="4" fontId="8" fillId="0" borderId="0" xfId="0" applyNumberFormat="1" applyFont="1" applyBorder="1" applyAlignment="1">
      <alignment horizontal="center"/>
    </xf>
    <xf numFmtId="4" fontId="0" fillId="4" borderId="0" xfId="0" applyNumberFormat="1" applyFill="1" applyBorder="1"/>
    <xf numFmtId="4" fontId="0" fillId="4" borderId="1" xfId="0" applyNumberFormat="1" applyFill="1" applyBorder="1"/>
    <xf numFmtId="4" fontId="8" fillId="4" borderId="0" xfId="0" applyNumberFormat="1" applyFont="1" applyFill="1" applyBorder="1" applyAlignment="1">
      <alignment horizontal="center"/>
    </xf>
    <xf numFmtId="4" fontId="9" fillId="3" borderId="0" xfId="0" applyNumberFormat="1" applyFont="1" applyFill="1" applyBorder="1"/>
    <xf numFmtId="4" fontId="5" fillId="0" borderId="7" xfId="0" applyNumberFormat="1" applyFont="1" applyBorder="1"/>
    <xf numFmtId="4" fontId="0" fillId="0" borderId="8" xfId="0" applyNumberFormat="1" applyBorder="1"/>
    <xf numFmtId="0" fontId="0" fillId="0" borderId="0" xfId="0" applyBorder="1"/>
    <xf numFmtId="4" fontId="0" fillId="0" borderId="0" xfId="0" applyNumberFormat="1" applyFill="1" applyBorder="1" applyAlignment="1">
      <alignment horizontal="center"/>
    </xf>
    <xf numFmtId="0" fontId="1" fillId="0" borderId="0" xfId="0" applyFont="1"/>
    <xf numFmtId="0" fontId="0" fillId="6" borderId="0" xfId="0" applyFill="1"/>
    <xf numFmtId="0" fontId="0" fillId="6" borderId="0" xfId="0" applyFill="1" applyAlignment="1">
      <alignment horizontal="center"/>
    </xf>
    <xf numFmtId="4" fontId="0" fillId="0" borderId="2" xfId="0" applyNumberFormat="1" applyFill="1" applyBorder="1"/>
    <xf numFmtId="4" fontId="0" fillId="7" borderId="3" xfId="0" applyNumberFormat="1" applyFill="1" applyBorder="1"/>
    <xf numFmtId="4" fontId="0" fillId="7" borderId="4" xfId="0" applyNumberFormat="1" applyFill="1" applyBorder="1"/>
    <xf numFmtId="4" fontId="0" fillId="7" borderId="5" xfId="0" applyNumberFormat="1" applyFill="1" applyBorder="1"/>
    <xf numFmtId="4" fontId="0" fillId="6" borderId="3" xfId="0" applyNumberFormat="1" applyFill="1" applyBorder="1"/>
    <xf numFmtId="4" fontId="0" fillId="6" borderId="4" xfId="0" applyNumberFormat="1" applyFill="1" applyBorder="1"/>
    <xf numFmtId="4" fontId="0" fillId="6" borderId="5" xfId="0" applyNumberFormat="1" applyFill="1" applyBorder="1"/>
    <xf numFmtId="4" fontId="1" fillId="6" borderId="6" xfId="0" applyNumberFormat="1" applyFont="1" applyFill="1" applyBorder="1"/>
    <xf numFmtId="0" fontId="1" fillId="6" borderId="7" xfId="0" applyFont="1" applyFill="1" applyBorder="1"/>
    <xf numFmtId="4" fontId="1" fillId="6" borderId="7" xfId="0" applyNumberFormat="1" applyFont="1" applyFill="1" applyBorder="1" applyAlignment="1">
      <alignment horizontal="center"/>
    </xf>
    <xf numFmtId="4" fontId="1" fillId="6" borderId="8" xfId="0" applyNumberFormat="1" applyFont="1" applyFill="1" applyBorder="1"/>
    <xf numFmtId="4" fontId="1" fillId="7" borderId="6" xfId="0" applyNumberFormat="1" applyFont="1" applyFill="1" applyBorder="1"/>
    <xf numFmtId="0" fontId="1" fillId="7" borderId="7" xfId="0" applyFont="1" applyFill="1" applyBorder="1"/>
    <xf numFmtId="4" fontId="1" fillId="7" borderId="7" xfId="0" applyNumberFormat="1" applyFont="1" applyFill="1" applyBorder="1" applyAlignment="1">
      <alignment horizontal="center"/>
    </xf>
    <xf numFmtId="4" fontId="1" fillId="7" borderId="8" xfId="0" applyNumberFormat="1" applyFont="1" applyFill="1" applyBorder="1"/>
    <xf numFmtId="4" fontId="1" fillId="8" borderId="6" xfId="0" applyNumberFormat="1" applyFont="1" applyFill="1" applyBorder="1"/>
    <xf numFmtId="0" fontId="1" fillId="8" borderId="7" xfId="0" applyFont="1" applyFill="1" applyBorder="1"/>
    <xf numFmtId="4" fontId="1" fillId="8" borderId="7" xfId="0" applyNumberFormat="1" applyFont="1" applyFill="1" applyBorder="1" applyAlignment="1">
      <alignment horizontal="center"/>
    </xf>
    <xf numFmtId="4" fontId="1" fillId="8" borderId="8" xfId="0" applyNumberFormat="1" applyFont="1" applyFill="1" applyBorder="1"/>
    <xf numFmtId="4" fontId="0" fillId="8" borderId="3" xfId="0" applyNumberFormat="1" applyFill="1" applyBorder="1"/>
    <xf numFmtId="4" fontId="0" fillId="8" borderId="4" xfId="0" applyNumberFormat="1" applyFill="1" applyBorder="1"/>
    <xf numFmtId="4" fontId="0" fillId="8" borderId="5" xfId="0" applyNumberFormat="1" applyFill="1" applyBorder="1"/>
    <xf numFmtId="4" fontId="0" fillId="8" borderId="1" xfId="0" applyNumberFormat="1" applyFill="1" applyBorder="1"/>
    <xf numFmtId="4" fontId="0" fillId="8" borderId="0" xfId="0" applyNumberFormat="1" applyFill="1" applyBorder="1"/>
    <xf numFmtId="4" fontId="0" fillId="8" borderId="0" xfId="0" applyNumberFormat="1" applyFill="1" applyBorder="1" applyAlignment="1">
      <alignment horizontal="center"/>
    </xf>
    <xf numFmtId="4" fontId="0" fillId="8" borderId="0" xfId="0" applyNumberFormat="1" applyFill="1" applyAlignment="1">
      <alignment horizontal="center"/>
    </xf>
    <xf numFmtId="4" fontId="1" fillId="9" borderId="6" xfId="0" applyNumberFormat="1" applyFont="1" applyFill="1" applyBorder="1"/>
    <xf numFmtId="0" fontId="1" fillId="9" borderId="7" xfId="0" applyFont="1" applyFill="1" applyBorder="1"/>
    <xf numFmtId="4" fontId="1" fillId="9" borderId="7" xfId="0" applyNumberFormat="1" applyFont="1" applyFill="1" applyBorder="1" applyAlignment="1">
      <alignment horizontal="center"/>
    </xf>
    <xf numFmtId="4" fontId="1" fillId="9" borderId="8" xfId="0" applyNumberFormat="1" applyFont="1" applyFill="1" applyBorder="1"/>
    <xf numFmtId="4" fontId="0" fillId="9" borderId="3" xfId="0" applyNumberFormat="1" applyFill="1" applyBorder="1"/>
    <xf numFmtId="4" fontId="0" fillId="9" borderId="4" xfId="0" applyNumberFormat="1" applyFill="1" applyBorder="1"/>
    <xf numFmtId="4" fontId="0" fillId="9" borderId="5" xfId="0" applyNumberFormat="1" applyFill="1" applyBorder="1"/>
    <xf numFmtId="4" fontId="0" fillId="9" borderId="1" xfId="0" applyNumberFormat="1" applyFill="1" applyBorder="1"/>
    <xf numFmtId="4" fontId="0" fillId="9" borderId="0" xfId="0" applyNumberFormat="1" applyFill="1" applyBorder="1"/>
    <xf numFmtId="4" fontId="0" fillId="9" borderId="0" xfId="0" applyNumberFormat="1" applyFill="1" applyBorder="1" applyAlignment="1">
      <alignment horizontal="center"/>
    </xf>
    <xf numFmtId="4" fontId="0" fillId="9" borderId="0" xfId="0" applyNumberFormat="1" applyFill="1" applyAlignment="1">
      <alignment horizontal="center"/>
    </xf>
    <xf numFmtId="4" fontId="0" fillId="7" borderId="1" xfId="0" applyNumberFormat="1" applyFill="1" applyBorder="1"/>
    <xf numFmtId="4" fontId="0" fillId="7" borderId="0" xfId="0" applyNumberFormat="1" applyFill="1" applyBorder="1"/>
    <xf numFmtId="4" fontId="0" fillId="7" borderId="0" xfId="0" applyNumberFormat="1" applyFill="1" applyBorder="1" applyAlignment="1">
      <alignment horizontal="center"/>
    </xf>
    <xf numFmtId="4" fontId="0" fillId="7" borderId="0" xfId="0" applyNumberFormat="1" applyFill="1" applyAlignment="1">
      <alignment horizontal="center"/>
    </xf>
    <xf numFmtId="0" fontId="0" fillId="0" borderId="0" xfId="0" applyFont="1"/>
    <xf numFmtId="4" fontId="0" fillId="7" borderId="0" xfId="0" applyNumberFormat="1" applyFill="1"/>
    <xf numFmtId="0" fontId="0" fillId="9" borderId="0" xfId="0" applyFill="1"/>
    <xf numFmtId="0" fontId="0" fillId="8" borderId="0" xfId="0" applyFill="1"/>
    <xf numFmtId="4" fontId="1" fillId="7" borderId="3" xfId="0" applyNumberFormat="1" applyFont="1" applyFill="1" applyBorder="1"/>
    <xf numFmtId="0" fontId="1" fillId="9" borderId="0" xfId="0" applyFont="1" applyFill="1" applyBorder="1"/>
    <xf numFmtId="0" fontId="1" fillId="8" borderId="0" xfId="0" applyFont="1" applyFill="1" applyBorder="1"/>
    <xf numFmtId="0" fontId="0" fillId="7" borderId="0" xfId="0" applyFill="1"/>
    <xf numFmtId="0" fontId="0" fillId="7" borderId="0" xfId="0" applyFill="1" applyAlignment="1">
      <alignment horizontal="center"/>
    </xf>
    <xf numFmtId="0" fontId="0" fillId="9" borderId="0" xfId="0" applyFill="1" applyAlignment="1">
      <alignment horizontal="center"/>
    </xf>
    <xf numFmtId="0" fontId="0" fillId="8" borderId="0" xfId="0" applyFill="1" applyAlignment="1">
      <alignment horizontal="center"/>
    </xf>
    <xf numFmtId="4" fontId="1" fillId="9" borderId="1" xfId="0" applyNumberFormat="1" applyFont="1" applyFill="1" applyBorder="1"/>
    <xf numFmtId="4" fontId="0" fillId="6" borderId="1" xfId="0" applyNumberFormat="1" applyFill="1" applyBorder="1"/>
    <xf numFmtId="4" fontId="0" fillId="6" borderId="0" xfId="0" applyNumberFormat="1" applyFill="1" applyBorder="1"/>
    <xf numFmtId="4" fontId="0" fillId="6" borderId="0" xfId="0" applyNumberFormat="1" applyFill="1" applyBorder="1" applyAlignment="1">
      <alignment horizontal="center"/>
    </xf>
    <xf numFmtId="4" fontId="0" fillId="6" borderId="0" xfId="0" applyNumberFormat="1" applyFill="1"/>
    <xf numFmtId="4" fontId="5" fillId="0" borderId="0" xfId="0" applyNumberFormat="1" applyFont="1" applyFill="1" applyBorder="1"/>
    <xf numFmtId="4" fontId="0" fillId="9" borderId="0" xfId="0" applyNumberFormat="1" applyFill="1"/>
    <xf numFmtId="4" fontId="0" fillId="8" borderId="0" xfId="0" applyNumberFormat="1" applyFill="1"/>
    <xf numFmtId="0" fontId="0" fillId="0" borderId="0" xfId="0" applyAlignment="1"/>
    <xf numFmtId="0" fontId="1" fillId="7" borderId="4" xfId="0" applyFont="1" applyFill="1" applyBorder="1"/>
    <xf numFmtId="0" fontId="1" fillId="7" borderId="4" xfId="0" applyFont="1" applyFill="1" applyBorder="1" applyAlignment="1">
      <alignment horizontal="center"/>
    </xf>
    <xf numFmtId="0" fontId="1" fillId="9" borderId="0" xfId="0" applyFont="1" applyFill="1" applyBorder="1" applyAlignment="1">
      <alignment horizontal="center"/>
    </xf>
    <xf numFmtId="4" fontId="1" fillId="7" borderId="1" xfId="0" applyNumberFormat="1" applyFont="1" applyFill="1" applyBorder="1"/>
    <xf numFmtId="0" fontId="0" fillId="7" borderId="0" xfId="0" applyFill="1" applyBorder="1"/>
    <xf numFmtId="0" fontId="0" fillId="7" borderId="0" xfId="0" applyFill="1" applyBorder="1" applyAlignment="1">
      <alignment horizontal="center"/>
    </xf>
    <xf numFmtId="0" fontId="0" fillId="9" borderId="0" xfId="0" applyFill="1" applyBorder="1"/>
    <xf numFmtId="0" fontId="0" fillId="9" borderId="0" xfId="0" applyFill="1" applyBorder="1" applyAlignment="1">
      <alignment horizontal="center"/>
    </xf>
    <xf numFmtId="4" fontId="1" fillId="9" borderId="2" xfId="0" applyNumberFormat="1" applyFont="1" applyFill="1" applyBorder="1"/>
    <xf numFmtId="4" fontId="0" fillId="10" borderId="3" xfId="0" applyNumberFormat="1" applyFill="1" applyBorder="1"/>
    <xf numFmtId="0" fontId="0" fillId="10" borderId="4" xfId="0" applyFill="1" applyBorder="1"/>
    <xf numFmtId="0" fontId="0" fillId="10" borderId="4" xfId="0" applyFill="1" applyBorder="1" applyAlignment="1">
      <alignment horizontal="center"/>
    </xf>
    <xf numFmtId="4" fontId="0" fillId="10" borderId="5" xfId="0" applyNumberFormat="1" applyFill="1" applyBorder="1"/>
    <xf numFmtId="4" fontId="1" fillId="6" borderId="0" xfId="0" applyNumberFormat="1" applyFont="1" applyFill="1"/>
    <xf numFmtId="0" fontId="1" fillId="6" borderId="0" xfId="0" applyFont="1" applyFill="1"/>
    <xf numFmtId="0" fontId="1" fillId="6" borderId="0" xfId="0" applyFont="1" applyFill="1" applyAlignment="1">
      <alignment horizontal="center"/>
    </xf>
    <xf numFmtId="4" fontId="1" fillId="7" borderId="5" xfId="0" applyNumberFormat="1" applyFont="1" applyFill="1" applyBorder="1"/>
    <xf numFmtId="4" fontId="1" fillId="0" borderId="0" xfId="0" applyNumberFormat="1" applyFont="1" applyFill="1" applyBorder="1"/>
    <xf numFmtId="0" fontId="0" fillId="0" borderId="0" xfId="0" applyBorder="1" applyAlignment="1">
      <alignment horizontal="center"/>
    </xf>
    <xf numFmtId="4" fontId="0" fillId="12" borderId="0" xfId="0" applyNumberFormat="1" applyFill="1" applyBorder="1"/>
    <xf numFmtId="4" fontId="0" fillId="12" borderId="0" xfId="0" applyNumberFormat="1" applyFill="1" applyBorder="1" applyAlignment="1">
      <alignment horizontal="center"/>
    </xf>
    <xf numFmtId="4" fontId="1" fillId="12" borderId="0" xfId="0" applyNumberFormat="1" applyFont="1" applyFill="1" applyBorder="1"/>
    <xf numFmtId="0" fontId="1" fillId="12" borderId="0" xfId="0" applyFont="1" applyFill="1" applyBorder="1"/>
    <xf numFmtId="0" fontId="1" fillId="12" borderId="0" xfId="0" applyFont="1" applyFill="1" applyBorder="1" applyAlignment="1">
      <alignment horizontal="center"/>
    </xf>
    <xf numFmtId="4" fontId="0" fillId="13" borderId="0" xfId="0" applyNumberFormat="1" applyFill="1" applyBorder="1"/>
    <xf numFmtId="4" fontId="0" fillId="13" borderId="0" xfId="0" applyNumberFormat="1" applyFill="1" applyBorder="1" applyAlignment="1">
      <alignment horizontal="center"/>
    </xf>
    <xf numFmtId="9" fontId="0" fillId="0" borderId="0" xfId="0" applyNumberFormat="1"/>
    <xf numFmtId="0" fontId="0" fillId="0" borderId="0" xfId="0" applyAlignment="1">
      <alignment horizontal="center"/>
    </xf>
    <xf numFmtId="0" fontId="0" fillId="0" borderId="0" xfId="0" applyAlignment="1">
      <alignment horizontal="left"/>
    </xf>
    <xf numFmtId="1" fontId="0" fillId="0" borderId="0" xfId="0" applyNumberFormat="1" applyAlignment="1">
      <alignment horizontal="center"/>
    </xf>
    <xf numFmtId="4" fontId="0" fillId="0" borderId="0" xfId="0" applyNumberFormat="1" applyAlignment="1">
      <alignment horizontal="center"/>
    </xf>
    <xf numFmtId="1" fontId="13" fillId="11" borderId="9" xfId="1" applyNumberFormat="1" applyAlignment="1">
      <alignment horizontal="center"/>
    </xf>
    <xf numFmtId="4" fontId="1" fillId="9" borderId="0" xfId="0" applyNumberFormat="1" applyFont="1" applyFill="1" applyBorder="1" applyAlignment="1">
      <alignment horizontal="center"/>
    </xf>
    <xf numFmtId="4" fontId="1" fillId="7" borderId="3" xfId="0" applyNumberFormat="1" applyFont="1" applyFill="1" applyBorder="1" applyAlignment="1">
      <alignment horizontal="center"/>
    </xf>
    <xf numFmtId="4" fontId="1" fillId="7" borderId="4" xfId="0" applyNumberFormat="1" applyFont="1" applyFill="1" applyBorder="1" applyAlignment="1">
      <alignment horizontal="center"/>
    </xf>
    <xf numFmtId="4" fontId="1" fillId="7" borderId="5" xfId="0" applyNumberFormat="1" applyFont="1" applyFill="1" applyBorder="1" applyAlignment="1">
      <alignment horizontal="center"/>
    </xf>
    <xf numFmtId="4" fontId="1" fillId="9" borderId="1" xfId="0" applyNumberFormat="1" applyFont="1" applyFill="1" applyBorder="1" applyAlignment="1">
      <alignment horizontal="center"/>
    </xf>
    <xf numFmtId="4" fontId="1" fillId="9" borderId="2" xfId="0" applyNumberFormat="1"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0" fontId="0" fillId="0" borderId="0" xfId="0" applyFont="1" applyFill="1" applyBorder="1" applyAlignment="1">
      <alignment horizontal="center"/>
    </xf>
    <xf numFmtId="4" fontId="0" fillId="0" borderId="0" xfId="0" applyNumberFormat="1" applyFont="1" applyFill="1" applyBorder="1"/>
    <xf numFmtId="4" fontId="0" fillId="7" borderId="0" xfId="0" applyNumberFormat="1" applyFont="1" applyFill="1" applyBorder="1"/>
    <xf numFmtId="0" fontId="1" fillId="7" borderId="0" xfId="0" applyFont="1" applyFill="1" applyBorder="1"/>
    <xf numFmtId="0" fontId="0" fillId="7" borderId="0" xfId="0" applyFont="1" applyFill="1" applyBorder="1" applyAlignment="1">
      <alignment horizontal="center"/>
    </xf>
    <xf numFmtId="4" fontId="0" fillId="9" borderId="0" xfId="0" applyNumberFormat="1" applyFont="1" applyFill="1" applyBorder="1"/>
    <xf numFmtId="0" fontId="0" fillId="9" borderId="0" xfId="0" applyFont="1" applyFill="1" applyBorder="1" applyAlignment="1">
      <alignment horizontal="center"/>
    </xf>
    <xf numFmtId="4" fontId="0" fillId="8" borderId="0" xfId="0" applyNumberFormat="1" applyFont="1" applyFill="1" applyBorder="1"/>
    <xf numFmtId="0" fontId="0" fillId="8" borderId="0" xfId="0" applyFont="1" applyFill="1" applyBorder="1" applyAlignment="1">
      <alignment horizontal="center"/>
    </xf>
    <xf numFmtId="0" fontId="0" fillId="0" borderId="0" xfId="0" applyFill="1"/>
    <xf numFmtId="4" fontId="0" fillId="0" borderId="0" xfId="0" applyNumberFormat="1" applyFill="1"/>
    <xf numFmtId="0" fontId="0" fillId="0" borderId="0" xfId="0" applyFill="1" applyAlignment="1">
      <alignment horizontal="center"/>
    </xf>
    <xf numFmtId="0" fontId="13" fillId="11" borderId="9" xfId="1" applyNumberFormat="1" applyAlignment="1">
      <alignment horizontal="center"/>
    </xf>
    <xf numFmtId="0" fontId="0" fillId="10" borderId="0" xfId="0" applyFill="1"/>
    <xf numFmtId="0" fontId="0" fillId="10" borderId="0" xfId="0" applyFill="1" applyAlignment="1">
      <alignment horizontal="center"/>
    </xf>
    <xf numFmtId="4" fontId="0" fillId="10" borderId="0" xfId="0" applyNumberFormat="1" applyFill="1"/>
    <xf numFmtId="4" fontId="1" fillId="7" borderId="0" xfId="0" applyNumberFormat="1" applyFont="1" applyFill="1"/>
    <xf numFmtId="4" fontId="1" fillId="9" borderId="0" xfId="0" applyNumberFormat="1" applyFont="1" applyFill="1"/>
    <xf numFmtId="4" fontId="1" fillId="8" borderId="0" xfId="0" applyNumberFormat="1" applyFont="1" applyFill="1"/>
    <xf numFmtId="0" fontId="1" fillId="6" borderId="11" xfId="0" applyFont="1" applyFill="1" applyBorder="1"/>
    <xf numFmtId="4" fontId="1" fillId="6" borderId="11" xfId="0" applyNumberFormat="1" applyFont="1" applyFill="1" applyBorder="1" applyAlignment="1">
      <alignment horizontal="center"/>
    </xf>
    <xf numFmtId="4" fontId="1" fillId="6" borderId="10" xfId="0" applyNumberFormat="1" applyFont="1" applyFill="1" applyBorder="1"/>
    <xf numFmtId="4" fontId="1" fillId="6" borderId="12" xfId="0" applyNumberFormat="1" applyFont="1" applyFill="1" applyBorder="1"/>
    <xf numFmtId="0" fontId="0" fillId="14" borderId="0" xfId="0" applyFill="1"/>
    <xf numFmtId="0" fontId="14" fillId="14" borderId="0" xfId="0" applyFont="1" applyFill="1" applyAlignment="1">
      <alignment horizontal="center"/>
    </xf>
    <xf numFmtId="0" fontId="1" fillId="0" borderId="0" xfId="0" applyFont="1" applyFill="1"/>
    <xf numFmtId="0" fontId="1" fillId="15" borderId="0" xfId="0" applyFont="1" applyFill="1" applyAlignment="1">
      <alignment horizontal="center"/>
    </xf>
    <xf numFmtId="4" fontId="1" fillId="15" borderId="0" xfId="0" applyNumberFormat="1" applyFont="1" applyFill="1"/>
    <xf numFmtId="0" fontId="0" fillId="8" borderId="7" xfId="0" applyFill="1" applyBorder="1"/>
    <xf numFmtId="0" fontId="0" fillId="8" borderId="7" xfId="0" applyFill="1" applyBorder="1" applyAlignment="1">
      <alignment horizontal="center"/>
    </xf>
    <xf numFmtId="4" fontId="13" fillId="11" borderId="13" xfId="1" applyNumberFormat="1" applyBorder="1"/>
    <xf numFmtId="4" fontId="13" fillId="11" borderId="14" xfId="1" applyNumberFormat="1" applyBorder="1"/>
    <xf numFmtId="0" fontId="1" fillId="8" borderId="7" xfId="0" applyFont="1" applyFill="1" applyBorder="1" applyAlignment="1">
      <alignment horizontal="center"/>
    </xf>
    <xf numFmtId="4" fontId="1" fillId="8" borderId="6" xfId="0" applyNumberFormat="1" applyFont="1" applyFill="1" applyBorder="1" applyAlignment="1">
      <alignment horizontal="center"/>
    </xf>
    <xf numFmtId="4" fontId="1" fillId="8" borderId="8" xfId="0" applyNumberFormat="1" applyFont="1" applyFill="1" applyBorder="1" applyAlignment="1">
      <alignment horizontal="center"/>
    </xf>
    <xf numFmtId="4" fontId="10" fillId="9" borderId="0" xfId="0" applyNumberFormat="1" applyFont="1" applyFill="1"/>
    <xf numFmtId="4" fontId="0" fillId="2" borderId="4" xfId="0" applyNumberFormat="1" applyFill="1" applyBorder="1" applyAlignment="1">
      <alignment horizontal="left"/>
    </xf>
    <xf numFmtId="4" fontId="0" fillId="2" borderId="5" xfId="0" applyNumberFormat="1" applyFill="1" applyBorder="1" applyAlignment="1">
      <alignment horizontal="center"/>
    </xf>
    <xf numFmtId="4" fontId="13" fillId="11" borderId="9" xfId="1" applyNumberFormat="1" applyBorder="1"/>
    <xf numFmtId="4" fontId="13" fillId="0" borderId="13" xfId="1" applyNumberFormat="1" applyFill="1" applyBorder="1"/>
    <xf numFmtId="4" fontId="13" fillId="0" borderId="9" xfId="1" applyNumberFormat="1" applyFill="1" applyBorder="1"/>
    <xf numFmtId="4" fontId="0" fillId="5" borderId="6" xfId="0" applyNumberFormat="1" applyFill="1" applyBorder="1"/>
    <xf numFmtId="4" fontId="0" fillId="5" borderId="7" xfId="0" applyNumberFormat="1" applyFill="1" applyBorder="1"/>
    <xf numFmtId="4" fontId="8" fillId="5" borderId="7" xfId="0" applyNumberFormat="1" applyFont="1" applyFill="1" applyBorder="1" applyAlignment="1">
      <alignment horizontal="center"/>
    </xf>
    <xf numFmtId="4" fontId="10" fillId="0" borderId="4" xfId="0" applyNumberFormat="1" applyFont="1" applyFill="1" applyBorder="1" applyAlignment="1"/>
    <xf numFmtId="4" fontId="13" fillId="11" borderId="15" xfId="1" applyNumberFormat="1" applyBorder="1" applyAlignment="1">
      <alignment horizontal="right" vertical="center"/>
    </xf>
    <xf numFmtId="4" fontId="1" fillId="7" borderId="2" xfId="0" applyNumberFormat="1" applyFont="1" applyFill="1" applyBorder="1"/>
  </cellXfs>
  <cellStyles count="2">
    <cellStyle name="Eingabe" xfId="1" builtinId="20"/>
    <cellStyle name="Standard" xfId="0" builtinId="0"/>
  </cellStyles>
  <dxfs count="0"/>
  <tableStyles count="0" defaultTableStyle="TableStyleMedium2" defaultPivotStyle="PivotStyleLight16"/>
  <colors>
    <mruColors>
      <color rgb="FFCCECFF"/>
      <color rgb="FF9999FF"/>
      <color rgb="FFCC99FF"/>
      <color rgb="FFFF7C80"/>
      <color rgb="FFFF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5</xdr:col>
      <xdr:colOff>333375</xdr:colOff>
      <xdr:row>37</xdr:row>
      <xdr:rowOff>9525</xdr:rowOff>
    </xdr:to>
    <xdr:sp macro="" textlink="">
      <xdr:nvSpPr>
        <xdr:cNvPr id="3" name="Textfeld 2"/>
        <xdr:cNvSpPr txBox="1"/>
      </xdr:nvSpPr>
      <xdr:spPr>
        <a:xfrm>
          <a:off x="123825" y="85725"/>
          <a:ext cx="4019550" cy="697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Mit dem Inkrafttreten</a:t>
          </a:r>
          <a:r>
            <a:rPr lang="de-CH" sz="1100" baseline="0"/>
            <a:t> des neuen Unterhaltsrechts ist die Berechnung des Kinderunterhalts relativ komplex geworden. Auch die vorliegende Berechnungstabelle bietet keine Universallösung für alle denkbaren Konstellationen. Sie bietet aber eine angemessene Hilfestellung für die Mehrzahl der Fälle, in welchen ein Kinderunterhaltsbeitrag festgelegt werden muss. </a:t>
          </a:r>
        </a:p>
        <a:p>
          <a:pPr>
            <a:spcBef>
              <a:spcPts val="600"/>
            </a:spcBef>
          </a:pPr>
          <a:r>
            <a:rPr lang="de-CH" sz="1100"/>
            <a:t>Beim Ausfüllen der Tabelle ist so vorzugehen, dass grundsätzlich eine</a:t>
          </a:r>
          <a:r>
            <a:rPr lang="de-CH" sz="1100" baseline="0"/>
            <a:t> Lasche nach der anderen ausgefüllt werden muss, beginnend bei den "Wohnkosten". Eintragungen sind grundsätzlich nur in den orangen Zellen vorzunehmen. Einzutragen sind die tatsächlichen Kosten, die bei den Ehegatten und den Kindern monatlich anfallen oder nach der Trennung voraussichtlich anfallen werden. Haben die Eltern und die Kinder einmal zusammengelebt, ist grundsätzlich derjenige Standard massgeblich, der bereits während des Zusammenlebens gelebt wurde. Ausnahmen im Einzelfall bleiben natürlich vorbehalten. </a:t>
          </a:r>
        </a:p>
        <a:p>
          <a:pPr>
            <a:spcBef>
              <a:spcPts val="600"/>
            </a:spcBef>
          </a:pPr>
          <a:r>
            <a:rPr lang="de-CH" sz="1100" baseline="0"/>
            <a:t>Es müssen nicht alle orangen Zellen ausgefüllt werden. Einzutragen sind nur diejenigen Kosten, die auch tatsächlich anfallen. Dabei kann es durchaus sein, dass zahlreiche Felder leer bleiben. </a:t>
          </a:r>
        </a:p>
        <a:p>
          <a:pPr>
            <a:spcBef>
              <a:spcPts val="600"/>
            </a:spcBef>
          </a:pPr>
          <a:r>
            <a:rPr lang="de-CH" sz="1100" baseline="0"/>
            <a:t>Zentral ist vor allem die Lasche "Barunterhalt". In dieser Lasche sind die meisten Eintragungen vorzunehmen. Dort wird - wie auch bei der Unterhaltsberechnung bis Ende 2016 - das Existenzminimum der betroffenen Familienmitglieder ermittelt, ebenso wie der maximal zahlbare Unterhaltsbeitrag. </a:t>
          </a:r>
        </a:p>
        <a:p>
          <a:pPr>
            <a:spcBef>
              <a:spcPts val="600"/>
            </a:spcBef>
          </a:pPr>
          <a:r>
            <a:rPr lang="de-CH" sz="1100" baseline="0"/>
            <a:t>In der Lasche "Betreuungsunterhalt" muss nur noch eingetragen werden, in welchem Umfang der betreuende Elternteil aufgrund der Kinderbetreuung in seiner Erwerbstätigkeit eingeschränkt wird.</a:t>
          </a:r>
        </a:p>
        <a:p>
          <a:pPr>
            <a:spcBef>
              <a:spcPts val="600"/>
            </a:spcBef>
          </a:pPr>
          <a:endParaRPr lang="de-CH" sz="500" baseline="0"/>
        </a:p>
        <a:p>
          <a:r>
            <a:rPr lang="de-CH" sz="1100" baseline="0">
              <a:solidFill>
                <a:schemeClr val="dk1"/>
              </a:solidFill>
              <a:effectLst/>
              <a:latin typeface="+mn-lt"/>
              <a:ea typeface="+mn-ea"/>
              <a:cs typeface="+mn-cs"/>
            </a:rPr>
            <a:t>In den nachfolgenden Laschen müssen in der Regel keine Eintragungen mehr vorgenommen werden, dort werden die Berechnungen automatisch vorgenommen. Ausnahmsweise können aber bei der "Überschussverteilung" manuelle Anpassungen nötig werden (vgl. dazu die dortigen Anmerkungen).</a:t>
          </a:r>
          <a:endParaRPr lang="de-CH">
            <a:effectLst/>
          </a:endParaRPr>
        </a:p>
        <a:p>
          <a:pPr>
            <a:spcBef>
              <a:spcPts val="600"/>
            </a:spcBef>
          </a:pPr>
          <a:r>
            <a:rPr lang="de-CH" sz="1100" baseline="0"/>
            <a:t>Das Endresultat ergibt sich aus der Lasche "Zusammenfassung". Dort ist zu entnehmen, welche Unterhaltsbeiträge aufgrund der konkreten Verhältnisse geschuldet wären und in welchem Umfang diese vom Unterhaltsschuldner konkret bezahlt werden können. </a:t>
          </a: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104775</xdr:rowOff>
    </xdr:from>
    <xdr:to>
      <xdr:col>5</xdr:col>
      <xdr:colOff>9525</xdr:colOff>
      <xdr:row>24</xdr:row>
      <xdr:rowOff>142875</xdr:rowOff>
    </xdr:to>
    <xdr:sp macro="" textlink="">
      <xdr:nvSpPr>
        <xdr:cNvPr id="2" name="Textfeld 1"/>
        <xdr:cNvSpPr txBox="1"/>
      </xdr:nvSpPr>
      <xdr:spPr>
        <a:xfrm>
          <a:off x="0" y="3190875"/>
          <a:ext cx="38195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Bei drei Kindern wird die Hälfte der Wohnkosten des betreuenden Elternteils zum Bedarf der Kinder gerechnet.</a:t>
          </a:r>
          <a:r>
            <a:rPr lang="de-CH"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de-CH"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dk1"/>
              </a:solidFill>
              <a:effectLst/>
              <a:latin typeface="+mn-lt"/>
              <a:ea typeface="+mn-ea"/>
              <a:cs typeface="+mn-cs"/>
            </a:rPr>
            <a:t>(vgl. Alexandra Jungo/Regina E. Aebi-Müller/Jonas Schweighauser, Der Betreuungsunterhalt, FamPra 2017, S. 180 f., welche davon ausgehen, dass bei zwei Kindern gut ein Drittel der Wohnkosten des betreuenden Elternteils den Kindern zuzurechnen ist)</a:t>
          </a:r>
          <a:endParaRPr lang="de-CH">
            <a:effectLst/>
          </a:endParaRPr>
        </a:p>
        <a:p>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0</xdr:colOff>
      <xdr:row>32</xdr:row>
      <xdr:rowOff>114300</xdr:rowOff>
    </xdr:to>
    <xdr:sp macro="" textlink="">
      <xdr:nvSpPr>
        <xdr:cNvPr id="5" name="Textfeld 4"/>
        <xdr:cNvSpPr txBox="1"/>
      </xdr:nvSpPr>
      <xdr:spPr>
        <a:xfrm>
          <a:off x="0" y="4076700"/>
          <a:ext cx="38100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Die Krankenkassenbeiträge der Kinder sind in</a:t>
          </a:r>
          <a:r>
            <a:rPr lang="de-CH" sz="1100" baseline="0">
              <a:solidFill>
                <a:schemeClr val="dk1"/>
              </a:solidFill>
              <a:effectLst/>
              <a:latin typeface="+mn-lt"/>
              <a:ea typeface="+mn-ea"/>
              <a:cs typeface="+mn-cs"/>
            </a:rPr>
            <a:t> dieser Tabelle bei demjenigen Elternteil einzutragen, der sie bezahlt bzw. während der Dauer der Unterhaltsregelung bezahlen wird.</a:t>
          </a:r>
          <a:endParaRPr lang="de-CH" sz="1100"/>
        </a:p>
        <a:p>
          <a:endParaRPr lang="de-CH" sz="1100"/>
        </a:p>
        <a:p>
          <a:r>
            <a:rPr lang="de-CH" sz="1100"/>
            <a:t>Ist auf dem</a:t>
          </a:r>
          <a:r>
            <a:rPr lang="de-CH" sz="1100" baseline="0"/>
            <a:t> Beleg der Prämienverbilligung nicht ausgewiesen, welche Beträge auf die Kinder und welche Beträge auf den Elternteil entfallen, ist die Prämienverbilligung vorab von der Krankenkassenprämie des (mehrheitlich) betreuenden Elternteils abzuziehen. </a:t>
          </a:r>
        </a:p>
        <a:p>
          <a:endParaRPr lang="de-CH" sz="1100" baseline="0"/>
        </a:p>
        <a:p>
          <a:r>
            <a:rPr lang="de-CH" sz="1100" baseline="0"/>
            <a:t>Nur wenn danach noch ein Betrag übrig bleibt, ist dieser zu gleichen Teilen auch noch bei den Kindern in Abzug zu bringen. </a:t>
          </a:r>
        </a:p>
        <a:p>
          <a:endParaRPr lang="de-CH"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126</xdr:row>
      <xdr:rowOff>142873</xdr:rowOff>
    </xdr:from>
    <xdr:to>
      <xdr:col>6</xdr:col>
      <xdr:colOff>761999</xdr:colOff>
      <xdr:row>190</xdr:row>
      <xdr:rowOff>66675</xdr:rowOff>
    </xdr:to>
    <xdr:sp macro="" textlink="">
      <xdr:nvSpPr>
        <xdr:cNvPr id="2" name="Textfeld 1"/>
        <xdr:cNvSpPr txBox="1"/>
      </xdr:nvSpPr>
      <xdr:spPr>
        <a:xfrm>
          <a:off x="9524" y="24203023"/>
          <a:ext cx="5915025" cy="12077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0">
              <a:solidFill>
                <a:schemeClr val="dk1"/>
              </a:solidFill>
              <a:effectLst/>
              <a:latin typeface="+mn-lt"/>
              <a:ea typeface="+mn-ea"/>
              <a:cs typeface="+mn-cs"/>
            </a:rPr>
            <a:t>In der Praxis wird vorgeschlagen, das betreibungsrechtliche Existenzminimum um CHF 100.-- für Kommunikationskosten zu erweitern. Entsprechend der bisherigen Praxis das Landgerichts wird anstelle dieses Zuschlags für Kommunikationskosten  das betreibungsrechtliche Existenzminimum um einen zivilprozessualen Zuschlag von pauschal 20% erweitert (Zellen A/E 34 bis 37). </a:t>
          </a:r>
        </a:p>
        <a:p>
          <a:endParaRPr lang="de-CH">
            <a:effectLst/>
          </a:endParaRPr>
        </a:p>
        <a:p>
          <a:r>
            <a:rPr lang="de-CH" sz="1100" baseline="0">
              <a:solidFill>
                <a:schemeClr val="dk1"/>
              </a:solidFill>
              <a:effectLst/>
              <a:latin typeface="+mn-lt"/>
              <a:ea typeface="+mn-ea"/>
              <a:cs typeface="+mn-cs"/>
            </a:rPr>
            <a:t>Zum Barbedarf der Kinder gehören sämtliche Auslagen, welche den Kindern zuzurechnen sind (in der Tabelle in diversen Blautönen wiedergegeben; grün ist der Bedarf der Eltern). Von den Wohnkosten des betreuenden Elternteils werden die Wohnkosten für die Kinder abgezogen, da diese zum Barunterhalt für die Kinder gehören (vgl. Jungo/Aebi-Müller/Schweighauser, a.a.O., S. 174). Die Wohnkosten sind in der separaten Lasche "Wohnkosten" zu berechnen. Diese werden anschliessend automatisch in die vorliegende Tabelle übernommen und demjenigen Elternteil zugerechnet, welchem auch der Grundbetrag für das jeweils betroffene Kind zugeordnet wird. </a:t>
          </a:r>
          <a:endParaRPr lang="de-CH">
            <a:effectLst/>
          </a:endParaRPr>
        </a:p>
        <a:p>
          <a:endParaRPr lang="de-CH">
            <a:effectLst/>
          </a:endParaRPr>
        </a:p>
        <a:p>
          <a:r>
            <a:rPr lang="de-CH" sz="1100" baseline="0">
              <a:solidFill>
                <a:schemeClr val="dk1"/>
              </a:solidFill>
              <a:effectLst/>
              <a:latin typeface="+mn-lt"/>
              <a:ea typeface="+mn-ea"/>
              <a:cs typeface="+mn-cs"/>
            </a:rPr>
            <a:t>Wurden die Einkommen und die Bedarfspositionen in den orangen Feldern eingefügt, wird in den Zellen F 96 und 97 ermittelt, ob ein Mankofall vorliegt oder ein Überschuss zu verteilen ist. </a:t>
          </a:r>
        </a:p>
        <a:p>
          <a:endParaRPr lang="de-CH">
            <a:effectLst/>
          </a:endParaRPr>
        </a:p>
        <a:p>
          <a:r>
            <a:rPr lang="de-CH" sz="1100" baseline="0">
              <a:solidFill>
                <a:schemeClr val="dk1"/>
              </a:solidFill>
              <a:effectLst/>
              <a:latin typeface="+mn-lt"/>
              <a:ea typeface="+mn-ea"/>
              <a:cs typeface="+mn-cs"/>
            </a:rPr>
            <a:t>Ist ein Überschuss zu verteilen, wird dieser automatisch zu </a:t>
          </a:r>
          <a:r>
            <a:rPr lang="de-CH" sz="1100" baseline="30000">
              <a:solidFill>
                <a:schemeClr val="dk1"/>
              </a:solidFill>
              <a:effectLst/>
              <a:latin typeface="+mn-lt"/>
              <a:ea typeface="+mn-ea"/>
              <a:cs typeface="+mn-cs"/>
            </a:rPr>
            <a:t>1</a:t>
          </a:r>
          <a:r>
            <a:rPr lang="de-CH" sz="1100" baseline="0">
              <a:solidFill>
                <a:schemeClr val="dk1"/>
              </a:solidFill>
              <a:effectLst/>
              <a:latin typeface="+mn-lt"/>
              <a:ea typeface="+mn-ea"/>
              <a:cs typeface="+mn-cs"/>
            </a:rPr>
            <a:t>/</a:t>
          </a:r>
          <a:r>
            <a:rPr lang="de-CH" sz="1100" baseline="-25000">
              <a:solidFill>
                <a:schemeClr val="dk1"/>
              </a:solidFill>
              <a:effectLst/>
              <a:latin typeface="+mn-lt"/>
              <a:ea typeface="+mn-ea"/>
              <a:cs typeface="+mn-cs"/>
            </a:rPr>
            <a:t>3</a:t>
          </a:r>
          <a:r>
            <a:rPr lang="de-CH" sz="1100" baseline="0">
              <a:solidFill>
                <a:schemeClr val="dk1"/>
              </a:solidFill>
              <a:effectLst/>
              <a:latin typeface="+mn-lt"/>
              <a:ea typeface="+mn-ea"/>
              <a:cs typeface="+mn-cs"/>
            </a:rPr>
            <a:t> dem nicht betreuenden Elternteil, zu </a:t>
          </a:r>
          <a:r>
            <a:rPr lang="de-CH" sz="1100" baseline="30000">
              <a:solidFill>
                <a:schemeClr val="dk1"/>
              </a:solidFill>
              <a:effectLst/>
              <a:latin typeface="+mn-lt"/>
              <a:ea typeface="+mn-ea"/>
              <a:cs typeface="+mn-cs"/>
            </a:rPr>
            <a:t>1</a:t>
          </a:r>
          <a:r>
            <a:rPr lang="de-CH" sz="1100" baseline="0">
              <a:solidFill>
                <a:schemeClr val="dk1"/>
              </a:solidFill>
              <a:effectLst/>
              <a:latin typeface="+mn-lt"/>
              <a:ea typeface="+mn-ea"/>
              <a:cs typeface="+mn-cs"/>
            </a:rPr>
            <a:t>/</a:t>
          </a:r>
          <a:r>
            <a:rPr lang="de-CH" sz="1100" baseline="-25000">
              <a:solidFill>
                <a:schemeClr val="dk1"/>
              </a:solidFill>
              <a:effectLst/>
              <a:latin typeface="+mn-lt"/>
              <a:ea typeface="+mn-ea"/>
              <a:cs typeface="+mn-cs"/>
            </a:rPr>
            <a:t>3</a:t>
          </a:r>
          <a:r>
            <a:rPr lang="de-CH" sz="1100" baseline="0">
              <a:solidFill>
                <a:schemeClr val="dk1"/>
              </a:solidFill>
              <a:effectLst/>
              <a:latin typeface="+mn-lt"/>
              <a:ea typeface="+mn-ea"/>
              <a:cs typeface="+mn-cs"/>
            </a:rPr>
            <a:t> dem betreuenden Elternteil und zu </a:t>
          </a:r>
          <a:r>
            <a:rPr lang="de-CH" sz="1100" baseline="30000">
              <a:solidFill>
                <a:schemeClr val="dk1"/>
              </a:solidFill>
              <a:effectLst/>
              <a:latin typeface="+mn-lt"/>
              <a:ea typeface="+mn-ea"/>
              <a:cs typeface="+mn-cs"/>
            </a:rPr>
            <a:t>1</a:t>
          </a:r>
          <a:r>
            <a:rPr lang="de-CH" sz="1100" baseline="0">
              <a:solidFill>
                <a:schemeClr val="dk1"/>
              </a:solidFill>
              <a:effectLst/>
              <a:latin typeface="+mn-lt"/>
              <a:ea typeface="+mn-ea"/>
              <a:cs typeface="+mn-cs"/>
            </a:rPr>
            <a:t>/</a:t>
          </a:r>
          <a:r>
            <a:rPr lang="de-CH" sz="1100" baseline="-25000">
              <a:solidFill>
                <a:schemeClr val="dk1"/>
              </a:solidFill>
              <a:effectLst/>
              <a:latin typeface="+mn-lt"/>
              <a:ea typeface="+mn-ea"/>
              <a:cs typeface="+mn-cs"/>
            </a:rPr>
            <a:t>3</a:t>
          </a:r>
          <a:r>
            <a:rPr lang="de-CH" sz="1100" baseline="0">
              <a:solidFill>
                <a:schemeClr val="dk1"/>
              </a:solidFill>
              <a:effectLst/>
              <a:latin typeface="+mn-lt"/>
              <a:ea typeface="+mn-ea"/>
              <a:cs typeface="+mn-cs"/>
            </a:rPr>
            <a:t> den Kindern zugerechnet (Zellen A/E 98 bis 101). Natürlich sind im Einzelfall Abweichungen von dieser Verteilung möglich. Verfügen beispielsweise beide Elternteile über einen Überschuss, kann es sich rechtfertigen, dass jeder Ehegatte einfach den eigenen Überschuss behält. Gab es während der Ehe eine Sparquote, so kann es sich rechtfertigen, dass dem besserverdienenden Ehegatten diese Sparquote verbleibt (diese kann unter "Divers" im Rahmen des Bedarfs eingetragen werden) und nur die Differenz als Überschuss zu verteilen ist. Bei nicht verheirateten Eltern ist die Überschussverteilung von vornherein nach Ermessen vorzunehmen, wobei darauf zu achten ist, dass ein Überschussanteil nur auf das Kind, nicht aber auf den betreuenden Elternteil verteilt werden darf.</a:t>
          </a:r>
          <a:endParaRPr lang="de-CH">
            <a:effectLst/>
          </a:endParaRPr>
        </a:p>
        <a:p>
          <a:r>
            <a:rPr lang="de-CH" sz="1100" baseline="0">
              <a:solidFill>
                <a:schemeClr val="dk1"/>
              </a:solidFill>
              <a:effectLst/>
              <a:latin typeface="+mn-lt"/>
              <a:ea typeface="+mn-ea"/>
              <a:cs typeface="+mn-cs"/>
            </a:rPr>
            <a:t> </a:t>
          </a:r>
          <a:endParaRPr lang="de-CH">
            <a:effectLst/>
          </a:endParaRPr>
        </a:p>
        <a:p>
          <a:r>
            <a:rPr lang="de-CH" sz="1100" baseline="0">
              <a:solidFill>
                <a:schemeClr val="dk1"/>
              </a:solidFill>
              <a:effectLst/>
              <a:latin typeface="+mn-lt"/>
              <a:ea typeface="+mn-ea"/>
              <a:cs typeface="+mn-cs"/>
            </a:rPr>
            <a:t>Aus den Zellen A/E 102 ergeben sich die Gesamtexistenzminima der beiden Elternteile (mit Kindern) inklusive Überschuss.</a:t>
          </a:r>
        </a:p>
        <a:p>
          <a:r>
            <a:rPr lang="de-CH" sz="1100" baseline="0">
              <a:solidFill>
                <a:schemeClr val="dk1"/>
              </a:solidFill>
              <a:effectLst/>
              <a:latin typeface="+mn-lt"/>
              <a:ea typeface="+mn-ea"/>
              <a:cs typeface="+mn-cs"/>
            </a:rPr>
            <a:t> </a:t>
          </a:r>
          <a:endParaRPr lang="de-CH">
            <a:effectLst/>
          </a:endParaRPr>
        </a:p>
        <a:p>
          <a:r>
            <a:rPr lang="de-CH" sz="1100" baseline="0">
              <a:solidFill>
                <a:schemeClr val="dk1"/>
              </a:solidFill>
              <a:effectLst/>
              <a:latin typeface="+mn-lt"/>
              <a:ea typeface="+mn-ea"/>
              <a:cs typeface="+mn-cs"/>
            </a:rPr>
            <a:t>Aus den Zellen A/E 103 ergibt sich der maximal zahlbare Unterhaltsbeitrag. Dieser berechnet sich wie bislang anhand der - im Falle eines Überschusses erweiterten - Existenzminima der Parteien unter Berücksichtigung der Eigenversorgungskapazität und unter Wahrung des Existenzminimums des Unterhaltsschuldners (vgl. Jungo/ E. a.a.O., Der Betreuungsunterhalt, FamPra 2017, S. 181).</a:t>
          </a:r>
        </a:p>
        <a:p>
          <a:endParaRPr lang="de-CH">
            <a:effectLst/>
          </a:endParaRPr>
        </a:p>
        <a:p>
          <a:r>
            <a:rPr lang="de-CH" sz="1100" baseline="0">
              <a:solidFill>
                <a:schemeClr val="dk1"/>
              </a:solidFill>
              <a:effectLst/>
              <a:latin typeface="+mn-lt"/>
              <a:ea typeface="+mn-ea"/>
              <a:cs typeface="+mn-cs"/>
            </a:rPr>
            <a:t>In den Zellen A/E 105 bis 108 werden die Bedarfspositionen der Eltern und der Kinder - exklusive Anteil am Überschuss - zusammengezählt. </a:t>
          </a:r>
        </a:p>
        <a:p>
          <a:endParaRPr lang="de-CH">
            <a:effectLst/>
          </a:endParaRPr>
        </a:p>
        <a:p>
          <a:r>
            <a:rPr lang="de-CH" sz="1100" baseline="0">
              <a:solidFill>
                <a:schemeClr val="dk1"/>
              </a:solidFill>
              <a:effectLst/>
              <a:latin typeface="+mn-lt"/>
              <a:ea typeface="+mn-ea"/>
              <a:cs typeface="+mn-cs"/>
            </a:rPr>
            <a:t>In den Zellen A/E 110 bis 112 wird der Barbedarf der Kinder abzüglich sämtlicher Kinder- und Ausbildungszulagen und weiterer Einnahmen zugunsten des jeweiligen Kindes (eigenes Einkommen, Kinderrente etc.) berechnet. Werden diese Positionen vom nicht-betreuenden Elternteil bezogen, hat er sie dem betreuenden Elternteil zusätzlich zum Unterhaltsbeitrag zu überweisen. </a:t>
          </a:r>
          <a:endParaRPr lang="de-CH">
            <a:effectLst/>
          </a:endParaRPr>
        </a:p>
        <a:p>
          <a:endParaRPr lang="de-CH">
            <a:effectLst/>
          </a:endParaRPr>
        </a:p>
        <a:p>
          <a:r>
            <a:rPr lang="de-CH" sz="1100" baseline="0">
              <a:solidFill>
                <a:schemeClr val="dk1"/>
              </a:solidFill>
              <a:effectLst/>
              <a:latin typeface="+mn-lt"/>
              <a:ea typeface="+mn-ea"/>
              <a:cs typeface="+mn-cs"/>
            </a:rPr>
            <a:t>In den Zellen A/E 114 wird die Leistungsfähigkeit der Eltern berechnet. Dabei ist zuerst zu schauen, inwieweit der (mehrheitlich) betreuende Elternteil seinen eigenen Barbedarf mit seinem eigenen Einkommen decken kann. Nur wenn sein Einkommen höher ist als sein eigener Barbedarf, kommt ein Beitrag an den Barunterhalt der Kinder in Frage. </a:t>
          </a:r>
        </a:p>
        <a:p>
          <a:endParaRPr lang="de-CH">
            <a:effectLst/>
          </a:endParaRPr>
        </a:p>
        <a:p>
          <a:r>
            <a:rPr lang="de-CH" sz="1100" baseline="0">
              <a:solidFill>
                <a:schemeClr val="dk1"/>
              </a:solidFill>
              <a:effectLst/>
              <a:latin typeface="+mn-lt"/>
              <a:ea typeface="+mn-ea"/>
              <a:cs typeface="+mn-cs"/>
            </a:rPr>
            <a:t>Ist das Einkommen des betreuenden Elternteils höher als sein eigener Barbedarf, so wird der Überschuss in den Zellen A/E 116 bis 118 im Verhältnis der Höhe des tatsächlichen Barbedarfs der Kinder (nach Abzug der Einnahmen zugunsten des Kindes) auf die Kinder verteilt.</a:t>
          </a:r>
        </a:p>
        <a:p>
          <a:endParaRPr lang="de-CH">
            <a:effectLst/>
          </a:endParaRPr>
        </a:p>
        <a:p>
          <a:r>
            <a:rPr lang="de-CH" sz="1100" baseline="0">
              <a:solidFill>
                <a:schemeClr val="dk1"/>
              </a:solidFill>
              <a:effectLst/>
              <a:latin typeface="+mn-lt"/>
              <a:ea typeface="+mn-ea"/>
              <a:cs typeface="+mn-cs"/>
            </a:rPr>
            <a:t>Der maximal mögliche Barunterhalt zugunsten der Kinder (zuzüglich Kinder- und Ausbildungszulagen) ergibt sich dann aus den Zellen A/E 120 bis 122. Dieser besteht aus dem Barbedarf des Kindes (nach Abzug der Einnahmen zugunsten der Kinder) abzüglich der Leistungsfähigkeit des betreuenden Elternteils. </a:t>
          </a:r>
        </a:p>
        <a:p>
          <a:endParaRPr lang="de-CH">
            <a:effectLst/>
          </a:endParaRPr>
        </a:p>
        <a:p>
          <a:r>
            <a:rPr lang="de-CH" sz="1100" baseline="0">
              <a:solidFill>
                <a:schemeClr val="dk1"/>
              </a:solidFill>
              <a:effectLst/>
              <a:latin typeface="+mn-lt"/>
              <a:ea typeface="+mn-ea"/>
              <a:cs typeface="+mn-cs"/>
            </a:rPr>
            <a:t>In  den Zellen A/E 124 bis 126 wird schlussendlich der tatsächlich zu bezahlende Barunterhalt berechnet. Bei dieser Berechnung wird das Existenzminimum des Unterhaltsschuldners gewahrt. </a:t>
          </a:r>
          <a:endParaRPr lang="de-CH">
            <a:effectLst/>
          </a:endParaRPr>
        </a:p>
        <a:p>
          <a:endParaRPr lang="de-CH" sz="1100" baseline="0"/>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Achtung: Diese</a:t>
          </a:r>
          <a:r>
            <a:rPr lang="de-CH" sz="1100" baseline="0">
              <a:solidFill>
                <a:schemeClr val="dk1"/>
              </a:solidFill>
              <a:effectLst/>
              <a:latin typeface="+mn-lt"/>
              <a:ea typeface="+mn-ea"/>
              <a:cs typeface="+mn-cs"/>
            </a:rPr>
            <a:t> Berechnungstabelle ist nicht zugeschnitten auf den (sehr seltenen) Fall, in welchem der Ehegatte, der hauptsächlich für die Kinderbetreuung zuständig ist, selbst ein deutlich höheres Einkommen generiert als der andere Ehegatte und auch selbst die Kinderzulagen bezieht. In diesem Fall kann es vorkommen, dass der betreuende Elternteil - da er sich den ehelichen Lebensstandard selbst finanzieren kann - keinen Anspruch auf Kinderunterhalt hat und dem anderen Ehegatten grundsätzlich einen nachehelichen Unterhaltsbeitrag bezahlen müsste. Liegt ausnahmsweise ein solcher Fall vor, ist die Formel in A/E 103 anzupassen. Als maximaler Unterhaltsbeitrag ist in diesem Fall beim Unterhaltsgläubiger die Differenz zwischen dem Gesamteinkommen des Unterhaltsschuldners (A/E 19) abzüglich des Existenzminimums 2 (A/E 102) des Unterhaltsschuldners einzutragen. </a:t>
          </a:r>
          <a:endParaRPr lang="de-CH">
            <a:effectLst/>
          </a:endParaRPr>
        </a:p>
        <a:p>
          <a:endParaRPr lang="de-CH"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9525</xdr:colOff>
      <xdr:row>50</xdr:row>
      <xdr:rowOff>9525</xdr:rowOff>
    </xdr:to>
    <xdr:sp macro="" textlink="">
      <xdr:nvSpPr>
        <xdr:cNvPr id="4" name="Textfeld 3"/>
        <xdr:cNvSpPr txBox="1"/>
      </xdr:nvSpPr>
      <xdr:spPr>
        <a:xfrm>
          <a:off x="0" y="6877050"/>
          <a:ext cx="4362450" cy="439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In dieser Tabelle sind einzig die orangen Zellen (A/E</a:t>
          </a:r>
          <a:r>
            <a:rPr lang="de-CH" sz="1100" baseline="0"/>
            <a:t> 12 bis 14) auszufüllen. Beim betreuenden Elternteil ist einzutragen, wie viele % der betroffene Elternteil trotz Betreuung der Kinder arbeiten kann, und zwar für jedes Kind einzeln. So können die Erwerbskapazitäten von Kind zu Kind variieren. Ist beispielsweise das älteste Kind 15 Jahre alt und das jüngste 10 Jahre, beträgt die Erwerbskapazität beim ältesten Kind in der Regel 80% und beim jüngsten Kind 50%. Die zumutbare Erwerbstätigkeit insgesamt beläuft sich in diesem Fall auf 50%, was in den Zellen D 2 und 3 automatisch eingetragen wird. </a:t>
          </a:r>
        </a:p>
        <a:p>
          <a:endParaRPr lang="de-CH" sz="1100" baseline="0"/>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dk1"/>
              </a:solidFill>
              <a:effectLst/>
              <a:latin typeface="+mn-lt"/>
              <a:ea typeface="+mn-ea"/>
              <a:cs typeface="+mn-cs"/>
            </a:rPr>
            <a:t>Ist die Erwerbskapazität nicht aufgrund der Kinderbetreuung, sondern aus einem anderen Grund eingeschränkt, ist von einer 100% Erwerbskapazität auszugehen. Relevant ist in diesem Abschnitt der Berechnung nur, in welchem Ausmass die Eltern aufgrund der Kinderbetreuung in ihrer Erwerbskapazität eingeschränkt sind. </a:t>
          </a:r>
          <a:endParaRPr lang="de-CH" sz="1100" baseline="0"/>
        </a:p>
        <a:p>
          <a:endParaRPr lang="de-CH" sz="1100" baseline="0"/>
        </a:p>
        <a:p>
          <a:r>
            <a:rPr lang="de-CH" sz="1100" baseline="0"/>
            <a:t>Schöpft der Elternteil seine Erwerbskapazität voll aus, ist das tatsächliche Arbeitspensum einzutragen. Wäre ihm hypothetisch eine Ausweitung der Erwerbstätigkeit möglich und zumutbar, ist die hypothetische Erwerbskapazität einzutragen. </a:t>
          </a:r>
        </a:p>
        <a:p>
          <a:endParaRPr lang="de-CH" sz="1100" baseline="0"/>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dk1"/>
              </a:solidFill>
              <a:effectLst/>
              <a:latin typeface="+mn-lt"/>
              <a:ea typeface="+mn-ea"/>
              <a:cs typeface="+mn-cs"/>
            </a:rPr>
            <a:t>Aus den Zellen A/E 20 bis 22 ergibt sich der maximal zu bezahlende Betreuungsunterhalt. Aus den Zellen A/E 24 bis 26 ergibt sich der vom Unterhaltsschuldner tatsächlich zu bezahlende Betreuungsunterhalt unter Berücksichtigung seiner Leistungsfähigkeit.</a:t>
          </a:r>
          <a:endParaRPr lang="de-CH">
            <a:effectLst/>
          </a:endParaRPr>
        </a:p>
      </xdr:txBody>
    </xdr:sp>
    <xdr:clientData/>
  </xdr:twoCellAnchor>
  <xdr:twoCellAnchor>
    <xdr:from>
      <xdr:col>0</xdr:col>
      <xdr:colOff>0</xdr:colOff>
      <xdr:row>50</xdr:row>
      <xdr:rowOff>95250</xdr:rowOff>
    </xdr:from>
    <xdr:to>
      <xdr:col>4</xdr:col>
      <xdr:colOff>752475</xdr:colOff>
      <xdr:row>90</xdr:row>
      <xdr:rowOff>171450</xdr:rowOff>
    </xdr:to>
    <xdr:sp macro="" textlink="">
      <xdr:nvSpPr>
        <xdr:cNvPr id="5" name="Textfeld 4"/>
        <xdr:cNvSpPr txBox="1"/>
      </xdr:nvSpPr>
      <xdr:spPr>
        <a:xfrm>
          <a:off x="0" y="11353800"/>
          <a:ext cx="4343400" cy="769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Der Betreuungsunterhalt umfasst grundsätzlich die Lebenshaltungskosten des betreuenden Elternteils</a:t>
          </a:r>
          <a:r>
            <a:rPr lang="de-CH" sz="1100" baseline="0"/>
            <a:t>, soweit dieser aufgrund der Betreuung nicht selber dafür aufkommen kann. Für die Bemessung der sogenannten Betreuungskosten wird vom Grundbetrag (plus zivilprozessualer Zuschlag) ausgegangen. Dazu kommen die Wohnkosten des betreuenden Elternteils (abzüglich des Anteils der Kinder), die Krankenversicherungsprämien gemäss KVG sowie die Kosten für Mobilität und Berufsauslagen. Auch die Steuern sind dazuzurechnen (vgl. Alexandra Jungo/Regina E. Aebi-Müller/Jonas Schweighauser, Der Betreuungsunterhalt, FamPra 2017, S. 173 ff.).</a:t>
          </a:r>
        </a:p>
        <a:p>
          <a:endParaRPr lang="de-CH" sz="1100" baseline="0"/>
        </a:p>
        <a:p>
          <a:r>
            <a:rPr lang="de-CH" sz="1100" baseline="0"/>
            <a:t>Steht die Höhe der Betreuungskosten fest, ist zu prüfen, in welchem prozentualen Umfang der betreuende Elternteil zufolge der Kinderbetreuung auf eine Erwerbstätigkeit verzichtet. Als Teil des Betreuungsunterhalts werden anschliessend jene Kosten berücksichtigt, die im Rahmen der Eigenbetreuungsquote entstehen, weil der betreuende Elternteil in diesem Rahmen auf ein Erwerbseinkommen verzichtet bzw. verzichten muss. Bei einer 50% Eigenbetreuung sind also 50% der Betreuungskosten als Betreuungsunterhalt geschuldet, bei einer 40% Erwerbstätigkeit 60%, bei einer 30% Erwerbstätigkeit 70% und so weiter. Dies gilt unabhängig davon, ob der hauptbetreuende Elternteil in seinem eigenen Erwerbs- oder sonstigen Einkommen die eigenen Lebenskosten finanzieren kann oder nicht (vgl. Jungo/Aebi-Müller/Schweighauser, a.a.O., S. 175 f.). </a:t>
          </a:r>
        </a:p>
        <a:p>
          <a:endParaRPr lang="de-CH" sz="1100" baseline="0"/>
        </a:p>
        <a:p>
          <a:r>
            <a:rPr lang="de-CH" sz="1100" baseline="0"/>
            <a:t>Bei nicht verheiratet gewesenen Eltern besteht nie ein Anspruch über den am Grundbedarf bemessenen Betreuungsunterhalt hinaus. Es gibt für den betreuenden Elternteil - anders als für das Kind - keine Teilhabe am Lebensstandard des anderen Elternteils, auch wenn dieser erheblich höher ist (vgl.</a:t>
          </a:r>
          <a:r>
            <a:rPr lang="de-CH" sz="1100" baseline="0">
              <a:solidFill>
                <a:schemeClr val="dk1"/>
              </a:solidFill>
              <a:effectLst/>
              <a:latin typeface="+mn-lt"/>
              <a:ea typeface="+mn-ea"/>
              <a:cs typeface="+mn-cs"/>
            </a:rPr>
            <a:t> Jungo/Aebi-Müller/Schweighauser, a.a.O., S. 181). </a:t>
          </a:r>
        </a:p>
        <a:p>
          <a:endParaRPr lang="de-CH" sz="1100" baseline="0">
            <a:solidFill>
              <a:schemeClr val="dk1"/>
            </a:solidFill>
            <a:effectLst/>
            <a:latin typeface="+mn-lt"/>
            <a:ea typeface="+mn-ea"/>
            <a:cs typeface="+mn-cs"/>
          </a:endParaRPr>
        </a:p>
        <a:p>
          <a:r>
            <a:rPr lang="de-CH" sz="1100" baseline="0"/>
            <a:t>Der Betreuungsunterhalt soll nicht dazu führen, dass der betreuende Elternteil letztendlich einen höheren Lebensstandard führen kann als der andere. Vielmehr ist die finanzielle Last des Kinderunterhalts auf die beiden Eltern nach ihren Kräften zu verteilen (vgl.</a:t>
          </a:r>
          <a:r>
            <a:rPr lang="de-CH" sz="1100" baseline="0">
              <a:solidFill>
                <a:schemeClr val="dk1"/>
              </a:solidFill>
              <a:effectLst/>
              <a:latin typeface="+mn-lt"/>
              <a:ea typeface="+mn-ea"/>
              <a:cs typeface="+mn-cs"/>
            </a:rPr>
            <a:t> Jungo/Aebi-Müller/Schweighauser, a.a.O., S. 188)</a:t>
          </a:r>
          <a:r>
            <a:rPr lang="de-CH" sz="1100" baseline="0"/>
            <a:t>. Es ist deshalb im Einzelfall immer auch anhand der Existenzminima 2 in der Tabelle "Barunterhalt" zu prüfen, ob der maximale Barunterhalt und der maximale Betreuungsunterhalt zusammen dazu führen, dass sich der betreuende Elternteil einen erheblich höheren Lebensstandard leisten kann als der Unterhaltsschuldner. Dies dürfte bei einer Berechnung mit der vorliegenden Tabelle höchstens ins besonderen Ausnahmefällen der Fall sein, im Zweifelsfall ist aber die Kontrollrechnung durchzuführen und im Bedarfsfall eine Anpassung bei den Unterhaltsbeiträgen vorzunehmen.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0</xdr:colOff>
      <xdr:row>32</xdr:row>
      <xdr:rowOff>47625</xdr:rowOff>
    </xdr:to>
    <xdr:sp macro="" textlink="">
      <xdr:nvSpPr>
        <xdr:cNvPr id="3" name="Textfeld 2"/>
        <xdr:cNvSpPr txBox="1"/>
      </xdr:nvSpPr>
      <xdr:spPr>
        <a:xfrm>
          <a:off x="0" y="2876550"/>
          <a:ext cx="5048250"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Da</a:t>
          </a:r>
          <a:r>
            <a:rPr lang="de-CH" sz="1100" baseline="0">
              <a:solidFill>
                <a:schemeClr val="dk1"/>
              </a:solidFill>
              <a:effectLst/>
              <a:latin typeface="+mn-lt"/>
              <a:ea typeface="+mn-ea"/>
              <a:cs typeface="+mn-cs"/>
            </a:rPr>
            <a:t> die Kinder genauso von einem allfälligen Überschuss profitieren sollen wie der Ehegatte, wird der nacheheliche Unterhalt vorerst so berechnet, dass damit nur - aber immerhin - das Existenzminimum exklusive Überschussverteilung (Existenzminimum 1, Lasche "Barunterhalt" Zellen A/E 79) gedeckt wird. Der nacheheliche Unterhalt deckt also vorerst nur die Differenz zwischen dem Existenzminimum 1 abzüglich der eigenen Einnahmen des betreuenden Ehegatten sowie sämtlicher Einnahmen zugunsten der Kinder (Kinder- und Ausbildungszulagen, Erziehungsgutschriften, Kinderrenten, eigenes Einkommen des Kindes etc.) sowie der maximal geschuldeten Kinderunterhaltsbeiträge ab. Und auch das nur, wenn das Existenzminimum des Unterhaltsschuldners gedeckt ist. </a:t>
          </a:r>
        </a:p>
        <a:p>
          <a:endParaRPr lang="de-CH">
            <a:effectLst/>
          </a:endParaRPr>
        </a:p>
        <a:p>
          <a:r>
            <a:rPr lang="de-CH" sz="1100" baseline="0">
              <a:solidFill>
                <a:schemeClr val="dk1"/>
              </a:solidFill>
              <a:effectLst/>
              <a:latin typeface="+mn-lt"/>
              <a:ea typeface="+mn-ea"/>
              <a:cs typeface="+mn-cs"/>
            </a:rPr>
            <a:t>Verbleibt danach immer noch ein Überschuss, d.h. ist der maximale Unterhaltsanspruch höher als das Existenzminimum 1 abzüglich sämtlicher Einnahmen des Unterhaltsgläubigers, ist wird dieser Überschuss gemäss der nächsten Lasche auf den Unterhaltsgläubiger und die Kinder verteilt. </a:t>
          </a:r>
        </a:p>
        <a:p>
          <a:endParaRPr lang="de-CH">
            <a:effectLst/>
          </a:endParaRPr>
        </a:p>
        <a:p>
          <a:r>
            <a:rPr lang="de-CH" sz="1100" baseline="0">
              <a:solidFill>
                <a:schemeClr val="dk1"/>
              </a:solidFill>
              <a:effectLst/>
              <a:latin typeface="+mn-lt"/>
              <a:ea typeface="+mn-ea"/>
              <a:cs typeface="+mn-cs"/>
            </a:rPr>
            <a:t>Derjenige Teil des Überschusses, der auf den Unterhaltsgläubiger entfällt, wird dann in den Zellen A/E 14 zum nachehelichen Unterhalt hinzuzugerechnet. </a:t>
          </a:r>
          <a:endParaRPr lang="de-CH">
            <a:effectLst/>
          </a:endParaRPr>
        </a:p>
        <a:p>
          <a:endParaRPr lang="de-CH"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31</xdr:row>
      <xdr:rowOff>123825</xdr:rowOff>
    </xdr:from>
    <xdr:to>
      <xdr:col>4</xdr:col>
      <xdr:colOff>761999</xdr:colOff>
      <xdr:row>71</xdr:row>
      <xdr:rowOff>28575</xdr:rowOff>
    </xdr:to>
    <xdr:sp macro="" textlink="">
      <xdr:nvSpPr>
        <xdr:cNvPr id="2" name="Textfeld 1"/>
        <xdr:cNvSpPr txBox="1"/>
      </xdr:nvSpPr>
      <xdr:spPr>
        <a:xfrm>
          <a:off x="0" y="6124575"/>
          <a:ext cx="4467224" cy="752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Eine erste Überschussverteilung wurde</a:t>
          </a:r>
          <a:r>
            <a:rPr lang="de-CH" sz="1100" baseline="0">
              <a:solidFill>
                <a:schemeClr val="dk1"/>
              </a:solidFill>
              <a:effectLst/>
              <a:latin typeface="+mn-lt"/>
              <a:ea typeface="+mn-ea"/>
              <a:cs typeface="+mn-cs"/>
            </a:rPr>
            <a:t> bereits in der Lasche "Barunterhalt" vorgenommen. Im Rahmen dieser ersten Verteilung wurden die erweiterten Existenzminima der Eltern und der Kinder ermittelt und der maximale Unterhaltsbeitrag festgelegt, auf welchen der betreuende Elternteil Anspruch hat. </a:t>
          </a:r>
        </a:p>
        <a:p>
          <a:endParaRPr lang="de-CH">
            <a:effectLst/>
          </a:endParaRPr>
        </a:p>
        <a:p>
          <a:r>
            <a:rPr lang="de-CH" sz="1100" baseline="0">
              <a:solidFill>
                <a:schemeClr val="dk1"/>
              </a:solidFill>
              <a:effectLst/>
              <a:latin typeface="+mn-lt"/>
              <a:ea typeface="+mn-ea"/>
              <a:cs typeface="+mn-cs"/>
            </a:rPr>
            <a:t>Aufgrund der Ausgestaltung des Betreuungsunterhalts kann es nun durchaus sein, dass der gesamte Überschuss für die Finanzierung des Betreuungsunterhalts zu verwenden ist und nach Bezahlung des Barunterhalts, des Betreuungsunterhalts und allenfalls des nachehelichen Unterhalts faktisch gar kein Überschuss mehr verbleibt, den es auf den unterhaltsberechtigten Elternteil und die bei ihm wohnenden Kinder zu verteilen gilt. </a:t>
          </a:r>
        </a:p>
        <a:p>
          <a:endParaRPr lang="de-CH">
            <a:effectLst/>
          </a:endParaRPr>
        </a:p>
        <a:p>
          <a:r>
            <a:rPr lang="de-CH" sz="1100" baseline="0">
              <a:solidFill>
                <a:schemeClr val="dk1"/>
              </a:solidFill>
              <a:effectLst/>
              <a:latin typeface="+mn-lt"/>
              <a:ea typeface="+mn-ea"/>
              <a:cs typeface="+mn-cs"/>
            </a:rPr>
            <a:t>Liegen aber besonders gute Verhältnisse vor und ist der maximal geschuldete Unterhaltsbeitrag (Barunterhalt Zellen A/E 88) höher als der Barunterhalt, der Betreuungsunterhalt und der nacheheliche Unterhalt zusammen, so wird der verbleibende Überschuss in der vorliegenden Lasche auf den Unterhalts Schuldner Elternteil und die bei ihm wohnenden Kinder verteilt. </a:t>
          </a:r>
        </a:p>
        <a:p>
          <a:endParaRPr lang="de-CH">
            <a:effectLst/>
          </a:endParaRPr>
        </a:p>
        <a:p>
          <a:r>
            <a:rPr lang="de-CH" sz="1100" baseline="0">
              <a:solidFill>
                <a:schemeClr val="dk1"/>
              </a:solidFill>
              <a:effectLst/>
              <a:latin typeface="+mn-lt"/>
              <a:ea typeface="+mn-ea"/>
              <a:cs typeface="+mn-cs"/>
            </a:rPr>
            <a:t>Achtung: Wohnt ein Kind oder wohnen mehrere Kinder beim Unterhaltsschuldner, stimmt die Formel nicht und die Überschussverteilung ist von Hand vorzunehmen. Der Überschuss gemäss A11/E11 ist in diesem Fall zur Hälfte  auf den unterhaltsberechtigten Elternteil und der Rest zu gleichen Teilen auf die bei ihm wohnenden Kinder zu verteilen.</a:t>
          </a:r>
        </a:p>
        <a:p>
          <a:endParaRPr lang="de-CH">
            <a:effectLst/>
          </a:endParaRPr>
        </a:p>
        <a:p>
          <a:r>
            <a:rPr lang="de-CH" sz="1100" baseline="0">
              <a:solidFill>
                <a:schemeClr val="dk1"/>
              </a:solidFill>
              <a:effectLst/>
              <a:latin typeface="+mn-lt"/>
              <a:ea typeface="+mn-ea"/>
              <a:cs typeface="+mn-cs"/>
            </a:rPr>
            <a:t>Eine Verteilung zugunsten des Unterhaltsschuldners ( und der allenfalls bei ihm lebenden Kindes) muss hier nicht mehr vorgenommen werden, denn dessen Überschussbeteiligung wurde bereits in der Lasche "Barunterhalt" berücksichtigt. Hier geht es nur noch um die Verteilung der verbleibenden Unterhaltsforderung auf den unterhaltsberechtigten Elternteil und die bei ihm wohnenden Kinder. Bei verheirateten Paaren wird auch hier davon ausgegangen, dass die Hälfte des Überschusses auf den betreuenden Elternteil und die andere Hälfte auf die Kinder entfällt. </a:t>
          </a:r>
        </a:p>
        <a:p>
          <a:endParaRPr lang="de-CH">
            <a:effectLst/>
          </a:endParaRPr>
        </a:p>
        <a:p>
          <a:r>
            <a:rPr lang="de-CH" sz="1100" baseline="0">
              <a:solidFill>
                <a:schemeClr val="dk1"/>
              </a:solidFill>
              <a:effectLst/>
              <a:latin typeface="+mn-lt"/>
              <a:ea typeface="+mn-ea"/>
              <a:cs typeface="+mn-cs"/>
            </a:rPr>
            <a:t>Bei unverheirateten Eltern kommt der ganze Überschuss den beim betreuenden Elternteil lebenden Kindern zugute. </a:t>
          </a:r>
        </a:p>
        <a:p>
          <a:endParaRPr lang="de-CH">
            <a:effectLst/>
          </a:endParaRPr>
        </a:p>
        <a:p>
          <a:r>
            <a:rPr lang="de-CH" sz="1100" baseline="0">
              <a:solidFill>
                <a:schemeClr val="dk1"/>
              </a:solidFill>
              <a:effectLst/>
              <a:latin typeface="+mn-lt"/>
              <a:ea typeface="+mn-ea"/>
              <a:cs typeface="+mn-cs"/>
            </a:rPr>
            <a:t>Der Überschussanteil des betreuenden Elternteils wird dem nachehelichen Unterhalt zugerechnet, der Überschussanteil der Kinder dem Barunterhalt (vgl. dazu die nachfolgende Lasche "Zusammenfassung"). </a:t>
          </a:r>
          <a:endParaRPr lang="de-CH">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5</xdr:row>
      <xdr:rowOff>0</xdr:rowOff>
    </xdr:from>
    <xdr:to>
      <xdr:col>6</xdr:col>
      <xdr:colOff>438150</xdr:colOff>
      <xdr:row>14</xdr:row>
      <xdr:rowOff>9524</xdr:rowOff>
    </xdr:to>
    <xdr:sp macro="" textlink="">
      <xdr:nvSpPr>
        <xdr:cNvPr id="2" name="Textfeld 1"/>
        <xdr:cNvSpPr txBox="1"/>
      </xdr:nvSpPr>
      <xdr:spPr>
        <a:xfrm>
          <a:off x="5524500" y="1000125"/>
          <a:ext cx="1876425" cy="1724024"/>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Kinderunterhaltsbeiträge sind immer zuzüglich der Kinder- und Ausbildungszu-lagen</a:t>
          </a:r>
          <a:r>
            <a:rPr lang="de-CH" sz="1100" baseline="0"/>
            <a:t> sowie der sonstigen Einnahmen zugunsten des Kindes (z.B. Kinderrenten) zu bezahlen, soweit der Unterhaltsschuldner diese Positionen bezieht. </a:t>
          </a:r>
        </a:p>
      </xdr:txBody>
    </xdr:sp>
    <xdr:clientData/>
  </xdr:twoCellAnchor>
  <xdr:twoCellAnchor>
    <xdr:from>
      <xdr:col>4</xdr:col>
      <xdr:colOff>85725</xdr:colOff>
      <xdr:row>29</xdr:row>
      <xdr:rowOff>0</xdr:rowOff>
    </xdr:from>
    <xdr:to>
      <xdr:col>6</xdr:col>
      <xdr:colOff>438150</xdr:colOff>
      <xdr:row>38</xdr:row>
      <xdr:rowOff>9524</xdr:rowOff>
    </xdr:to>
    <xdr:sp macro="" textlink="">
      <xdr:nvSpPr>
        <xdr:cNvPr id="3" name="Textfeld 2"/>
        <xdr:cNvSpPr txBox="1"/>
      </xdr:nvSpPr>
      <xdr:spPr>
        <a:xfrm>
          <a:off x="5524500" y="5619750"/>
          <a:ext cx="1876425" cy="1724024"/>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Kinderunterhaltsbeiträge sind immer zuzüglich der Kinder- und Ausbildungszu-lagen</a:t>
          </a:r>
          <a:r>
            <a:rPr lang="de-CH" sz="1100" baseline="0"/>
            <a:t> sowie der sonstigen Einnahmen zugunsten des Kindes (z.B. Kinderrenten) zu bezahlen, soweit der Unterhaltsschuldner diese Positionen bezieht. </a:t>
          </a:r>
        </a:p>
      </xdr:txBody>
    </xdr:sp>
    <xdr:clientData/>
  </xdr:twoCellAnchor>
  <xdr:twoCellAnchor>
    <xdr:from>
      <xdr:col>1</xdr:col>
      <xdr:colOff>0</xdr:colOff>
      <xdr:row>48</xdr:row>
      <xdr:rowOff>0</xdr:rowOff>
    </xdr:from>
    <xdr:to>
      <xdr:col>4</xdr:col>
      <xdr:colOff>9525</xdr:colOff>
      <xdr:row>63</xdr:row>
      <xdr:rowOff>47626</xdr:rowOff>
    </xdr:to>
    <xdr:sp macro="" textlink="">
      <xdr:nvSpPr>
        <xdr:cNvPr id="5" name="Textfeld 4"/>
        <xdr:cNvSpPr txBox="1"/>
      </xdr:nvSpPr>
      <xdr:spPr>
        <a:xfrm>
          <a:off x="762000" y="9239250"/>
          <a:ext cx="4686300" cy="2905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Bei den Positionen "Maximal Barunterhalt" und "Maximal Betreuungsunterhalt" handelt</a:t>
          </a:r>
          <a:r>
            <a:rPr lang="de-CH" sz="1100" baseline="0"/>
            <a:t> es sich um diejenigen Kinderunterhaltseiträge, welche bei entsprechender Leistungsfähigkeit des Unterhaltsschuldners zu bezahlen wären. </a:t>
          </a:r>
        </a:p>
        <a:p>
          <a:endParaRPr lang="de-CH" sz="1100" baseline="0"/>
        </a:p>
        <a:p>
          <a:r>
            <a:rPr lang="de-CH" sz="1100" baseline="0"/>
            <a:t>Bei den Positionen "Anspruch Barunterhalt" und "Anspruch Betreuungsunterhalt" handelt es sich um diejenigen Kinderunterhaltsbeiträge, welche unter Berücksichtigung der Leistungsfähigkeit des Unterhaltsschuldners tatsächlich zu bezahlen sind. </a:t>
          </a:r>
        </a:p>
        <a:p>
          <a:endParaRPr lang="de-CH" sz="1100" baseline="0"/>
        </a:p>
        <a:p>
          <a:r>
            <a:rPr lang="de-CH" sz="1100" baseline="0"/>
            <a:t>Beim nachehelichen Unterhalt wird ein allfälliges Manko ebenfalls widergegeben, wobei dort aber erst dann ein Manko anfällt, wenn das Existenzminimum des betreuenden Ehegatten durch den maximalen Barunterhalt, den maximalen Betreuungsunterhalt und den nachehelichen Unterhalt und unter Berücksichtigung sämtlicher weiterer Einnahmen des betreuenden Elternteils nicht gedeckt werden kann. </a:t>
          </a: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38" sqref="C38"/>
    </sheetView>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3" sqref="F33"/>
    </sheetView>
  </sheetViews>
  <sheetFormatPr baseColWidth="10" defaultRowHeight="15" x14ac:dyDescent="0.25"/>
  <sheetData>
    <row r="1" spans="1:7" ht="15.75" thickBot="1" x14ac:dyDescent="0.3"/>
    <row r="2" spans="1:7" x14ac:dyDescent="0.25">
      <c r="A2" s="46" t="s">
        <v>123</v>
      </c>
      <c r="B2" s="47"/>
      <c r="C2" s="47"/>
      <c r="D2" s="47"/>
      <c r="E2" s="48" t="s">
        <v>124</v>
      </c>
    </row>
    <row r="3" spans="1:7" x14ac:dyDescent="0.25">
      <c r="A3" s="1"/>
      <c r="B3" s="37"/>
      <c r="C3" s="37"/>
      <c r="D3" s="37"/>
      <c r="E3" s="4"/>
    </row>
    <row r="4" spans="1:7" x14ac:dyDescent="0.25">
      <c r="A4" s="173"/>
      <c r="B4" s="2"/>
      <c r="C4" s="3" t="s">
        <v>20</v>
      </c>
      <c r="D4" s="2"/>
      <c r="E4" s="174"/>
      <c r="F4" s="2"/>
    </row>
    <row r="5" spans="1:7" x14ac:dyDescent="0.25">
      <c r="A5" s="173"/>
      <c r="B5" s="2"/>
      <c r="C5" s="3" t="s">
        <v>21</v>
      </c>
      <c r="D5" s="2"/>
      <c r="E5" s="174"/>
      <c r="F5" s="23"/>
    </row>
    <row r="6" spans="1:7" x14ac:dyDescent="0.25">
      <c r="A6" s="173"/>
      <c r="B6" s="2"/>
      <c r="C6" s="3" t="s">
        <v>22</v>
      </c>
      <c r="D6" s="2"/>
      <c r="E6" s="174"/>
      <c r="F6" s="23"/>
    </row>
    <row r="7" spans="1:7" x14ac:dyDescent="0.25">
      <c r="A7" s="173"/>
      <c r="B7" s="2"/>
      <c r="C7" s="24" t="s">
        <v>38</v>
      </c>
      <c r="D7" s="2"/>
      <c r="E7" s="174"/>
      <c r="F7" s="2"/>
    </row>
    <row r="8" spans="1:7" x14ac:dyDescent="0.25">
      <c r="A8" s="173"/>
      <c r="B8" s="2"/>
      <c r="C8" s="24" t="s">
        <v>37</v>
      </c>
      <c r="D8" s="2"/>
      <c r="E8" s="174"/>
      <c r="F8" s="2"/>
    </row>
    <row r="9" spans="1:7" x14ac:dyDescent="0.25">
      <c r="A9" s="1"/>
      <c r="B9" s="37"/>
      <c r="C9" s="37"/>
      <c r="D9" s="37"/>
      <c r="E9" s="4"/>
    </row>
    <row r="10" spans="1:7" ht="15.75" thickBot="1" x14ac:dyDescent="0.3">
      <c r="A10" s="49">
        <f>SUM(A4:A8)</f>
        <v>0</v>
      </c>
      <c r="B10" s="50"/>
      <c r="C10" s="51" t="s">
        <v>36</v>
      </c>
      <c r="D10" s="50"/>
      <c r="E10" s="52">
        <f>SUM(E4:E8)</f>
        <v>0</v>
      </c>
      <c r="F10" s="39"/>
      <c r="G10" s="39"/>
    </row>
    <row r="11" spans="1:7" ht="15.75" thickBot="1" x14ac:dyDescent="0.3">
      <c r="A11" s="27"/>
      <c r="E11" s="27"/>
    </row>
    <row r="12" spans="1:7" x14ac:dyDescent="0.25">
      <c r="A12" s="112"/>
      <c r="B12" s="113"/>
      <c r="C12" s="114" t="s">
        <v>39</v>
      </c>
      <c r="D12" s="113"/>
      <c r="E12" s="115"/>
    </row>
    <row r="13" spans="1:7" x14ac:dyDescent="0.25">
      <c r="A13" s="1"/>
      <c r="B13" s="37"/>
      <c r="C13" s="37"/>
      <c r="D13" s="37"/>
      <c r="E13" s="4"/>
    </row>
    <row r="14" spans="1:7" x14ac:dyDescent="0.25">
      <c r="A14" s="106">
        <f>A$10/2/3</f>
        <v>0</v>
      </c>
      <c r="B14" s="107"/>
      <c r="C14" s="108" t="s">
        <v>44</v>
      </c>
      <c r="D14" s="107"/>
      <c r="E14" s="189">
        <f>E$10/2/3</f>
        <v>0</v>
      </c>
    </row>
    <row r="15" spans="1:7" x14ac:dyDescent="0.25">
      <c r="A15" s="94">
        <f>A$10/2/3</f>
        <v>0</v>
      </c>
      <c r="B15" s="109"/>
      <c r="C15" s="110" t="s">
        <v>58</v>
      </c>
      <c r="D15" s="109"/>
      <c r="E15" s="111">
        <f>E$10/2/3</f>
        <v>0</v>
      </c>
    </row>
    <row r="16" spans="1:7" ht="15.75" thickBot="1" x14ac:dyDescent="0.3">
      <c r="A16" s="57">
        <f>A$10/2/3</f>
        <v>0</v>
      </c>
      <c r="B16" s="171"/>
      <c r="C16" s="172" t="s">
        <v>59</v>
      </c>
      <c r="D16" s="171"/>
      <c r="E16" s="60">
        <f>E$10/2/3</f>
        <v>0</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2" sqref="A22"/>
    </sheetView>
  </sheetViews>
  <sheetFormatPr baseColWidth="10" defaultRowHeight="15" x14ac:dyDescent="0.25"/>
  <sheetData>
    <row r="1" spans="1:6" ht="15.75" thickBot="1" x14ac:dyDescent="0.3"/>
    <row r="2" spans="1:6" x14ac:dyDescent="0.25">
      <c r="A2" s="46" t="s">
        <v>123</v>
      </c>
      <c r="B2" s="47"/>
      <c r="C2" s="47"/>
      <c r="D2" s="47"/>
      <c r="E2" s="48" t="s">
        <v>124</v>
      </c>
    </row>
    <row r="3" spans="1:6" x14ac:dyDescent="0.25">
      <c r="A3" s="173"/>
      <c r="B3" s="2"/>
      <c r="C3" s="3" t="s">
        <v>25</v>
      </c>
      <c r="D3" s="2"/>
      <c r="E3" s="174"/>
    </row>
    <row r="4" spans="1:6" x14ac:dyDescent="0.25">
      <c r="A4" s="173"/>
      <c r="B4" s="2"/>
      <c r="C4" s="3" t="s">
        <v>109</v>
      </c>
      <c r="D4" s="2"/>
      <c r="E4" s="174"/>
      <c r="F4" s="2"/>
    </row>
    <row r="5" spans="1:6" ht="15.75" thickBot="1" x14ac:dyDescent="0.3">
      <c r="A5" s="49">
        <f>A3-A4</f>
        <v>0</v>
      </c>
      <c r="B5" s="50"/>
      <c r="C5" s="51" t="s">
        <v>36</v>
      </c>
      <c r="D5" s="50"/>
      <c r="E5" s="52">
        <f>E3-E4</f>
        <v>0</v>
      </c>
      <c r="F5" s="23"/>
    </row>
    <row r="6" spans="1:6" ht="15.75" thickBot="1" x14ac:dyDescent="0.3">
      <c r="F6" s="23"/>
    </row>
    <row r="7" spans="1:6" x14ac:dyDescent="0.25">
      <c r="A7" s="43" t="s">
        <v>44</v>
      </c>
      <c r="B7" s="44"/>
      <c r="C7" s="44"/>
      <c r="D7" s="44"/>
      <c r="E7" s="45" t="s">
        <v>44</v>
      </c>
      <c r="F7" s="2"/>
    </row>
    <row r="8" spans="1:6" x14ac:dyDescent="0.25">
      <c r="A8" s="173"/>
      <c r="B8" s="2"/>
      <c r="C8" s="3" t="s">
        <v>25</v>
      </c>
      <c r="D8" s="2"/>
      <c r="E8" s="174"/>
      <c r="F8" s="2"/>
    </row>
    <row r="9" spans="1:6" x14ac:dyDescent="0.25">
      <c r="A9" s="173"/>
      <c r="B9" s="2"/>
      <c r="C9" s="3" t="s">
        <v>109</v>
      </c>
      <c r="D9" s="2"/>
      <c r="E9" s="174"/>
    </row>
    <row r="10" spans="1:6" ht="15.75" thickBot="1" x14ac:dyDescent="0.3">
      <c r="A10" s="53">
        <f>A8-A9</f>
        <v>0</v>
      </c>
      <c r="B10" s="54"/>
      <c r="C10" s="55" t="s">
        <v>36</v>
      </c>
      <c r="D10" s="54"/>
      <c r="E10" s="56">
        <f>E8-E9</f>
        <v>0</v>
      </c>
    </row>
    <row r="11" spans="1:6" ht="15.75" thickBot="1" x14ac:dyDescent="0.3"/>
    <row r="12" spans="1:6" x14ac:dyDescent="0.25">
      <c r="A12" s="72" t="s">
        <v>58</v>
      </c>
      <c r="B12" s="73"/>
      <c r="C12" s="73"/>
      <c r="D12" s="73"/>
      <c r="E12" s="74" t="s">
        <v>58</v>
      </c>
    </row>
    <row r="13" spans="1:6" x14ac:dyDescent="0.25">
      <c r="A13" s="173"/>
      <c r="B13" s="2"/>
      <c r="C13" s="3" t="s">
        <v>25</v>
      </c>
      <c r="D13" s="2"/>
      <c r="E13" s="174"/>
    </row>
    <row r="14" spans="1:6" x14ac:dyDescent="0.25">
      <c r="A14" s="173"/>
      <c r="B14" s="2"/>
      <c r="C14" s="3" t="s">
        <v>109</v>
      </c>
      <c r="D14" s="2"/>
      <c r="E14" s="174"/>
    </row>
    <row r="15" spans="1:6" ht="15.75" thickBot="1" x14ac:dyDescent="0.3">
      <c r="A15" s="68">
        <f>A13-A14</f>
        <v>0</v>
      </c>
      <c r="B15" s="69"/>
      <c r="C15" s="70" t="s">
        <v>36</v>
      </c>
      <c r="D15" s="69"/>
      <c r="E15" s="71">
        <f>E13-E14</f>
        <v>0</v>
      </c>
    </row>
    <row r="16" spans="1:6" ht="15.75" thickBot="1" x14ac:dyDescent="0.3"/>
    <row r="17" spans="1:5" x14ac:dyDescent="0.25">
      <c r="A17" s="61" t="s">
        <v>59</v>
      </c>
      <c r="B17" s="62"/>
      <c r="C17" s="62"/>
      <c r="D17" s="62"/>
      <c r="E17" s="63" t="s">
        <v>59</v>
      </c>
    </row>
    <row r="18" spans="1:5" x14ac:dyDescent="0.25">
      <c r="A18" s="173"/>
      <c r="B18" s="2"/>
      <c r="C18" s="3" t="s">
        <v>25</v>
      </c>
      <c r="D18" s="2"/>
      <c r="E18" s="174"/>
    </row>
    <row r="19" spans="1:5" x14ac:dyDescent="0.25">
      <c r="A19" s="173"/>
      <c r="B19" s="2"/>
      <c r="C19" s="3" t="s">
        <v>109</v>
      </c>
      <c r="D19" s="2"/>
      <c r="E19" s="174"/>
    </row>
    <row r="20" spans="1:5" ht="15.75" thickBot="1" x14ac:dyDescent="0.3">
      <c r="A20" s="57">
        <f>A18-A19</f>
        <v>0</v>
      </c>
      <c r="B20" s="58"/>
      <c r="C20" s="59" t="s">
        <v>36</v>
      </c>
      <c r="D20" s="58"/>
      <c r="E20" s="60">
        <f>E18-E19</f>
        <v>0</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workbookViewId="0">
      <selection activeCell="E110" sqref="E110"/>
    </sheetView>
  </sheetViews>
  <sheetFormatPr baseColWidth="10" defaultRowHeight="15" x14ac:dyDescent="0.25"/>
  <cols>
    <col min="1" max="1" width="9.7109375" customWidth="1"/>
    <col min="2" max="2" width="12.42578125" customWidth="1"/>
    <col min="3" max="3" width="21" customWidth="1"/>
  </cols>
  <sheetData>
    <row r="1" spans="1:7" ht="15.75" thickBot="1" x14ac:dyDescent="0.3"/>
    <row r="2" spans="1:7" x14ac:dyDescent="0.25">
      <c r="A2" s="46" t="s">
        <v>123</v>
      </c>
      <c r="B2" s="47"/>
      <c r="C2" s="47"/>
      <c r="D2" s="47"/>
      <c r="E2" s="47" t="s">
        <v>124</v>
      </c>
      <c r="F2" s="179" t="s">
        <v>2</v>
      </c>
      <c r="G2" s="180"/>
    </row>
    <row r="3" spans="1:7" x14ac:dyDescent="0.25">
      <c r="A3" s="173"/>
      <c r="B3" s="127"/>
      <c r="C3" s="128" t="s">
        <v>3</v>
      </c>
      <c r="D3" s="127"/>
      <c r="E3" s="181"/>
      <c r="F3" s="3"/>
      <c r="G3" s="4"/>
    </row>
    <row r="4" spans="1:7" x14ac:dyDescent="0.25">
      <c r="A4" s="173"/>
      <c r="B4" s="127"/>
      <c r="C4" s="128" t="s">
        <v>4</v>
      </c>
      <c r="D4" s="127"/>
      <c r="E4" s="181"/>
      <c r="F4" s="2"/>
      <c r="G4" s="4"/>
    </row>
    <row r="5" spans="1:7" x14ac:dyDescent="0.25">
      <c r="A5" s="173"/>
      <c r="B5" s="127"/>
      <c r="C5" s="128" t="s">
        <v>5</v>
      </c>
      <c r="D5" s="127"/>
      <c r="E5" s="181"/>
      <c r="F5" s="2"/>
      <c r="G5" s="4"/>
    </row>
    <row r="6" spans="1:7" x14ac:dyDescent="0.25">
      <c r="A6" s="173"/>
      <c r="B6" s="127"/>
      <c r="C6" s="128" t="s">
        <v>6</v>
      </c>
      <c r="D6" s="127"/>
      <c r="E6" s="181"/>
      <c r="F6" s="2"/>
      <c r="G6" s="4"/>
    </row>
    <row r="7" spans="1:7" x14ac:dyDescent="0.25">
      <c r="A7" s="22"/>
      <c r="B7" s="2"/>
      <c r="C7" s="3"/>
      <c r="D7" s="2"/>
      <c r="E7" s="23"/>
      <c r="F7" s="2"/>
      <c r="G7" s="4"/>
    </row>
    <row r="8" spans="1:7" x14ac:dyDescent="0.25">
      <c r="A8" s="173"/>
      <c r="B8" s="80"/>
      <c r="C8" s="81" t="s">
        <v>129</v>
      </c>
      <c r="D8" s="80"/>
      <c r="E8" s="181"/>
      <c r="F8" s="2"/>
      <c r="G8" s="4"/>
    </row>
    <row r="9" spans="1:7" x14ac:dyDescent="0.25">
      <c r="A9" s="173"/>
      <c r="B9" s="76"/>
      <c r="C9" s="77" t="s">
        <v>130</v>
      </c>
      <c r="D9" s="76"/>
      <c r="E9" s="181"/>
      <c r="F9" s="2"/>
      <c r="G9" s="4"/>
    </row>
    <row r="10" spans="1:7" x14ac:dyDescent="0.25">
      <c r="A10" s="173"/>
      <c r="B10" s="65"/>
      <c r="C10" s="66" t="s">
        <v>131</v>
      </c>
      <c r="D10" s="65"/>
      <c r="E10" s="181"/>
      <c r="F10" s="2"/>
      <c r="G10" s="4"/>
    </row>
    <row r="11" spans="1:7" x14ac:dyDescent="0.25">
      <c r="A11" s="22"/>
      <c r="B11" s="23"/>
      <c r="C11" s="38"/>
      <c r="D11" s="23"/>
      <c r="E11" s="23"/>
      <c r="F11" s="23"/>
      <c r="G11" s="42"/>
    </row>
    <row r="12" spans="1:7" x14ac:dyDescent="0.25">
      <c r="A12" s="173"/>
      <c r="B12" s="80"/>
      <c r="C12" s="81" t="s">
        <v>94</v>
      </c>
      <c r="D12" s="80"/>
      <c r="E12" s="181"/>
      <c r="F12" s="23"/>
      <c r="G12" s="42"/>
    </row>
    <row r="13" spans="1:7" x14ac:dyDescent="0.25">
      <c r="A13" s="173"/>
      <c r="B13" s="76"/>
      <c r="C13" s="77" t="s">
        <v>95</v>
      </c>
      <c r="D13" s="76"/>
      <c r="E13" s="181"/>
      <c r="F13" s="23"/>
      <c r="G13" s="42"/>
    </row>
    <row r="14" spans="1:7" x14ac:dyDescent="0.25">
      <c r="A14" s="173"/>
      <c r="B14" s="65"/>
      <c r="C14" s="66" t="s">
        <v>96</v>
      </c>
      <c r="D14" s="65"/>
      <c r="E14" s="181"/>
      <c r="F14" s="23"/>
      <c r="G14" s="42"/>
    </row>
    <row r="15" spans="1:7" x14ac:dyDescent="0.25">
      <c r="A15" s="22"/>
      <c r="B15" s="23"/>
      <c r="C15" s="38"/>
      <c r="D15" s="23"/>
      <c r="E15" s="23"/>
      <c r="F15" s="23"/>
      <c r="G15" s="42"/>
    </row>
    <row r="16" spans="1:7" x14ac:dyDescent="0.25">
      <c r="A16" s="173"/>
      <c r="B16" s="80"/>
      <c r="C16" s="81" t="s">
        <v>89</v>
      </c>
      <c r="D16" s="80"/>
      <c r="E16" s="181"/>
      <c r="F16" s="2"/>
      <c r="G16" s="4"/>
    </row>
    <row r="17" spans="1:7" x14ac:dyDescent="0.25">
      <c r="A17" s="173"/>
      <c r="B17" s="76"/>
      <c r="C17" s="77" t="s">
        <v>90</v>
      </c>
      <c r="D17" s="76"/>
      <c r="E17" s="181"/>
      <c r="F17" s="2"/>
      <c r="G17" s="4"/>
    </row>
    <row r="18" spans="1:7" x14ac:dyDescent="0.25">
      <c r="A18" s="173"/>
      <c r="B18" s="65"/>
      <c r="C18" s="66" t="s">
        <v>91</v>
      </c>
      <c r="D18" s="65"/>
      <c r="E18" s="181"/>
      <c r="F18" s="2"/>
      <c r="G18" s="4"/>
    </row>
    <row r="19" spans="1:7" x14ac:dyDescent="0.25">
      <c r="A19" s="5">
        <f>SUM(A3:A18)</f>
        <v>0</v>
      </c>
      <c r="B19" s="6"/>
      <c r="C19" s="7" t="s">
        <v>7</v>
      </c>
      <c r="D19" s="6"/>
      <c r="E19" s="6">
        <f>SUM(E3:E18)</f>
        <v>0</v>
      </c>
      <c r="F19" s="2"/>
      <c r="G19" s="4"/>
    </row>
    <row r="20" spans="1:7" ht="15.75" thickBot="1" x14ac:dyDescent="0.3">
      <c r="A20" s="1"/>
      <c r="B20" s="2"/>
      <c r="C20" s="2"/>
      <c r="D20" s="2"/>
      <c r="E20" s="2"/>
      <c r="F20" s="2"/>
      <c r="G20" s="4"/>
    </row>
    <row r="21" spans="1:7" x14ac:dyDescent="0.25">
      <c r="A21" s="1"/>
      <c r="B21" s="8" t="s">
        <v>8</v>
      </c>
      <c r="C21" s="9"/>
      <c r="D21" s="10"/>
      <c r="E21" s="2"/>
      <c r="F21" s="2"/>
      <c r="G21" s="4"/>
    </row>
    <row r="22" spans="1:7" x14ac:dyDescent="0.25">
      <c r="A22" s="1"/>
      <c r="B22" s="11" t="s">
        <v>9</v>
      </c>
      <c r="C22" s="12"/>
      <c r="D22" s="13">
        <v>1200</v>
      </c>
      <c r="E22" s="14"/>
      <c r="F22" s="2"/>
      <c r="G22" s="4"/>
    </row>
    <row r="23" spans="1:7" x14ac:dyDescent="0.25">
      <c r="A23" s="1"/>
      <c r="B23" s="15" t="s">
        <v>10</v>
      </c>
      <c r="C23" s="16"/>
      <c r="D23" s="13">
        <v>1350</v>
      </c>
      <c r="E23" s="17"/>
      <c r="F23" s="2"/>
      <c r="G23" s="4"/>
    </row>
    <row r="24" spans="1:7" x14ac:dyDescent="0.25">
      <c r="A24" s="1"/>
      <c r="B24" s="11" t="s">
        <v>11</v>
      </c>
      <c r="C24" s="12"/>
      <c r="D24" s="13">
        <v>1700</v>
      </c>
      <c r="E24" s="17"/>
      <c r="F24" s="2"/>
      <c r="G24" s="4"/>
    </row>
    <row r="25" spans="1:7" x14ac:dyDescent="0.25">
      <c r="A25" s="1"/>
      <c r="B25" s="18" t="s">
        <v>12</v>
      </c>
      <c r="C25" s="12"/>
      <c r="D25" s="13"/>
      <c r="E25" s="17"/>
      <c r="F25" s="2"/>
      <c r="G25" s="4"/>
    </row>
    <row r="26" spans="1:7" x14ac:dyDescent="0.25">
      <c r="A26" s="1"/>
      <c r="B26" s="11" t="s">
        <v>13</v>
      </c>
      <c r="C26" s="12"/>
      <c r="D26" s="13">
        <v>400</v>
      </c>
      <c r="E26" s="17"/>
      <c r="F26" s="2"/>
      <c r="G26" s="4"/>
    </row>
    <row r="27" spans="1:7" ht="15.75" thickBot="1" x14ac:dyDescent="0.3">
      <c r="A27" s="1"/>
      <c r="B27" s="19" t="s">
        <v>14</v>
      </c>
      <c r="C27" s="20"/>
      <c r="D27" s="21">
        <v>600</v>
      </c>
      <c r="E27" s="17"/>
      <c r="F27" s="2"/>
      <c r="G27" s="4"/>
    </row>
    <row r="28" spans="1:7" x14ac:dyDescent="0.25">
      <c r="A28" s="1"/>
      <c r="B28" s="12"/>
      <c r="C28" s="12"/>
      <c r="D28" s="187"/>
      <c r="E28" s="17"/>
      <c r="F28" s="2"/>
      <c r="G28" s="4"/>
    </row>
    <row r="29" spans="1:7" x14ac:dyDescent="0.25">
      <c r="A29" s="173"/>
      <c r="B29" s="96"/>
      <c r="C29" s="97" t="s">
        <v>15</v>
      </c>
      <c r="D29" s="96"/>
      <c r="E29" s="188"/>
      <c r="F29" s="2"/>
      <c r="G29" s="4"/>
    </row>
    <row r="30" spans="1:7" x14ac:dyDescent="0.25">
      <c r="A30" s="173"/>
      <c r="B30" s="80"/>
      <c r="C30" s="81" t="s">
        <v>16</v>
      </c>
      <c r="D30" s="80"/>
      <c r="E30" s="181"/>
      <c r="F30" s="2"/>
      <c r="G30" s="4"/>
    </row>
    <row r="31" spans="1:7" x14ac:dyDescent="0.25">
      <c r="A31" s="173"/>
      <c r="B31" s="76"/>
      <c r="C31" s="77" t="s">
        <v>17</v>
      </c>
      <c r="D31" s="76"/>
      <c r="E31" s="181"/>
      <c r="F31" s="2"/>
      <c r="G31" s="4"/>
    </row>
    <row r="32" spans="1:7" x14ac:dyDescent="0.25">
      <c r="A32" s="173"/>
      <c r="B32" s="65"/>
      <c r="C32" s="66" t="s">
        <v>18</v>
      </c>
      <c r="D32" s="65"/>
      <c r="E32" s="181"/>
      <c r="F32" s="2"/>
      <c r="G32" s="4"/>
    </row>
    <row r="33" spans="1:7" x14ac:dyDescent="0.25">
      <c r="A33" s="1"/>
      <c r="B33" s="2"/>
      <c r="C33" s="3"/>
      <c r="D33" s="2"/>
      <c r="E33" s="2"/>
      <c r="F33" s="2"/>
      <c r="G33" s="4"/>
    </row>
    <row r="34" spans="1:7" x14ac:dyDescent="0.25">
      <c r="A34" s="95">
        <f>A29*0.2</f>
        <v>0</v>
      </c>
      <c r="B34" s="96"/>
      <c r="C34" s="97" t="s">
        <v>19</v>
      </c>
      <c r="D34" s="96"/>
      <c r="E34" s="96">
        <f>E29*0.2</f>
        <v>0</v>
      </c>
      <c r="F34" s="2"/>
      <c r="G34" s="4"/>
    </row>
    <row r="35" spans="1:7" x14ac:dyDescent="0.25">
      <c r="A35" s="79">
        <f>A30*0.2</f>
        <v>0</v>
      </c>
      <c r="B35" s="80"/>
      <c r="C35" s="81" t="s">
        <v>86</v>
      </c>
      <c r="D35" s="80"/>
      <c r="E35" s="80">
        <f>E30*0.2</f>
        <v>0</v>
      </c>
      <c r="F35" s="2"/>
      <c r="G35" s="4"/>
    </row>
    <row r="36" spans="1:7" x14ac:dyDescent="0.25">
      <c r="A36" s="75">
        <f>A31*0.2</f>
        <v>0</v>
      </c>
      <c r="B36" s="76"/>
      <c r="C36" s="77" t="s">
        <v>87</v>
      </c>
      <c r="D36" s="76"/>
      <c r="E36" s="76">
        <f>E31*0.2</f>
        <v>0</v>
      </c>
      <c r="F36" s="2"/>
      <c r="G36" s="4"/>
    </row>
    <row r="37" spans="1:7" x14ac:dyDescent="0.25">
      <c r="A37" s="64">
        <f>A32*0.2</f>
        <v>0</v>
      </c>
      <c r="B37" s="65"/>
      <c r="C37" s="66" t="s">
        <v>88</v>
      </c>
      <c r="D37" s="65"/>
      <c r="E37" s="65">
        <f>E32*0.2</f>
        <v>0</v>
      </c>
      <c r="F37" s="23"/>
      <c r="G37" s="4"/>
    </row>
    <row r="38" spans="1:7" x14ac:dyDescent="0.25">
      <c r="A38" s="22"/>
      <c r="B38" s="23"/>
      <c r="C38" s="38"/>
      <c r="D38" s="23"/>
      <c r="E38" s="23"/>
      <c r="F38" s="23"/>
      <c r="G38" s="4"/>
    </row>
    <row r="39" spans="1:7" x14ac:dyDescent="0.25">
      <c r="A39" s="95">
        <f>IF(SUM(A40:A42)=0,Wohnkosten!A10,Wohnkosten!A10-SUM(A40:A42))</f>
        <v>0</v>
      </c>
      <c r="B39" s="96"/>
      <c r="C39" s="97" t="s">
        <v>40</v>
      </c>
      <c r="D39" s="96"/>
      <c r="E39" s="96">
        <f>IF(SUM(E40:E42)=0,Wohnkosten!E10,Wohnkosten!E10-SUM(E40:E42))</f>
        <v>0</v>
      </c>
      <c r="F39" s="2"/>
      <c r="G39" s="4"/>
    </row>
    <row r="40" spans="1:7" x14ac:dyDescent="0.25">
      <c r="A40" s="79">
        <f>IF(A30&gt;0,Wohnkosten!A14,0)</f>
        <v>0</v>
      </c>
      <c r="B40" s="80"/>
      <c r="C40" s="81" t="s">
        <v>41</v>
      </c>
      <c r="D40" s="80"/>
      <c r="E40" s="80">
        <f>IF(E30&gt;0,Wohnkosten!E14,0)</f>
        <v>0</v>
      </c>
      <c r="F40" s="23"/>
      <c r="G40" s="42"/>
    </row>
    <row r="41" spans="1:7" x14ac:dyDescent="0.25">
      <c r="A41" s="75">
        <f>IF(A31&gt;0,Wohnkosten!A15,0)</f>
        <v>0</v>
      </c>
      <c r="B41" s="76"/>
      <c r="C41" s="77" t="s">
        <v>42</v>
      </c>
      <c r="D41" s="76"/>
      <c r="E41" s="76">
        <f>IF(E31&gt;0,Wohnkosten!E15,0)</f>
        <v>0</v>
      </c>
      <c r="F41" s="25"/>
      <c r="G41" s="26"/>
    </row>
    <row r="42" spans="1:7" x14ac:dyDescent="0.25">
      <c r="A42" s="64">
        <f>IF(A32&gt;0,Wohnkosten!A16,0)</f>
        <v>0</v>
      </c>
      <c r="B42" s="65"/>
      <c r="C42" s="66" t="s">
        <v>43</v>
      </c>
      <c r="D42" s="65"/>
      <c r="E42" s="65">
        <f>IF(E32&gt;0,Wohnkosten!E16,0)</f>
        <v>0</v>
      </c>
      <c r="F42" s="25"/>
      <c r="G42" s="26"/>
    </row>
    <row r="43" spans="1:7" x14ac:dyDescent="0.25">
      <c r="A43" s="22"/>
      <c r="B43" s="23"/>
      <c r="C43" s="38"/>
      <c r="D43" s="23"/>
      <c r="E43" s="23"/>
      <c r="F43" s="25"/>
      <c r="G43" s="4"/>
    </row>
    <row r="44" spans="1:7" x14ac:dyDescent="0.25">
      <c r="A44" s="173"/>
      <c r="B44" s="96"/>
      <c r="C44" s="97" t="s">
        <v>23</v>
      </c>
      <c r="D44" s="96"/>
      <c r="E44" s="181"/>
      <c r="F44" s="2"/>
      <c r="G44" s="4"/>
    </row>
    <row r="45" spans="1:7" x14ac:dyDescent="0.25">
      <c r="A45" s="173"/>
      <c r="B45" s="96"/>
      <c r="C45" s="97" t="s">
        <v>24</v>
      </c>
      <c r="D45" s="96"/>
      <c r="E45" s="181"/>
      <c r="F45" s="2"/>
      <c r="G45" s="4"/>
    </row>
    <row r="46" spans="1:7" x14ac:dyDescent="0.25">
      <c r="A46" s="22"/>
      <c r="B46" s="23"/>
      <c r="C46" s="38"/>
      <c r="D46" s="23"/>
      <c r="E46" s="23"/>
      <c r="F46" s="2"/>
      <c r="G46" s="4"/>
    </row>
    <row r="47" spans="1:7" x14ac:dyDescent="0.25">
      <c r="A47" s="95">
        <f>Krankenkasse!A5</f>
        <v>0</v>
      </c>
      <c r="B47" s="96"/>
      <c r="C47" s="97" t="s">
        <v>25</v>
      </c>
      <c r="D47" s="96"/>
      <c r="E47" s="96">
        <f>Krankenkasse!E5</f>
        <v>0</v>
      </c>
      <c r="F47" s="2"/>
      <c r="G47" s="4"/>
    </row>
    <row r="48" spans="1:7" x14ac:dyDescent="0.25">
      <c r="A48" s="79">
        <f>Krankenkasse!A10</f>
        <v>0</v>
      </c>
      <c r="B48" s="80"/>
      <c r="C48" s="81" t="s">
        <v>45</v>
      </c>
      <c r="D48" s="80"/>
      <c r="E48" s="80">
        <f>Krankenkasse!E10</f>
        <v>0</v>
      </c>
      <c r="F48" s="2"/>
      <c r="G48" s="4"/>
    </row>
    <row r="49" spans="1:7" x14ac:dyDescent="0.25">
      <c r="A49" s="75">
        <f>Krankenkasse!A15</f>
        <v>0</v>
      </c>
      <c r="B49" s="76"/>
      <c r="C49" s="77" t="s">
        <v>46</v>
      </c>
      <c r="D49" s="76"/>
      <c r="E49" s="76">
        <f>Krankenkasse!E15</f>
        <v>0</v>
      </c>
      <c r="F49" s="2"/>
      <c r="G49" s="4"/>
    </row>
    <row r="50" spans="1:7" x14ac:dyDescent="0.25">
      <c r="A50" s="64">
        <f>Krankenkasse!A20</f>
        <v>0</v>
      </c>
      <c r="B50" s="65"/>
      <c r="C50" s="66" t="s">
        <v>47</v>
      </c>
      <c r="D50" s="65"/>
      <c r="E50" s="65">
        <f>Krankenkasse!E20</f>
        <v>0</v>
      </c>
      <c r="F50" s="2"/>
      <c r="G50" s="4"/>
    </row>
    <row r="51" spans="1:7" x14ac:dyDescent="0.25">
      <c r="A51" s="173"/>
      <c r="B51" s="96"/>
      <c r="C51" s="97" t="s">
        <v>26</v>
      </c>
      <c r="D51" s="96"/>
      <c r="E51" s="181"/>
      <c r="F51" s="23"/>
      <c r="G51" s="42"/>
    </row>
    <row r="52" spans="1:7" x14ac:dyDescent="0.25">
      <c r="A52" s="173"/>
      <c r="B52" s="80"/>
      <c r="C52" s="81" t="s">
        <v>48</v>
      </c>
      <c r="D52" s="80"/>
      <c r="E52" s="181"/>
      <c r="F52" s="2"/>
      <c r="G52" s="4"/>
    </row>
    <row r="53" spans="1:7" x14ac:dyDescent="0.25">
      <c r="A53" s="173"/>
      <c r="B53" s="76"/>
      <c r="C53" s="77" t="s">
        <v>49</v>
      </c>
      <c r="D53" s="76"/>
      <c r="E53" s="181"/>
      <c r="F53" s="2"/>
      <c r="G53" s="4"/>
    </row>
    <row r="54" spans="1:7" x14ac:dyDescent="0.25">
      <c r="A54" s="173"/>
      <c r="B54" s="65"/>
      <c r="C54" s="66" t="s">
        <v>50</v>
      </c>
      <c r="D54" s="65"/>
      <c r="E54" s="181"/>
      <c r="F54" s="2"/>
      <c r="G54" s="4"/>
    </row>
    <row r="55" spans="1:7" x14ac:dyDescent="0.25">
      <c r="A55" s="173"/>
      <c r="B55" s="96"/>
      <c r="C55" s="97" t="s">
        <v>60</v>
      </c>
      <c r="D55" s="96"/>
      <c r="E55" s="181"/>
      <c r="F55" s="2"/>
      <c r="G55" s="4"/>
    </row>
    <row r="56" spans="1:7" x14ac:dyDescent="0.25">
      <c r="A56" s="173"/>
      <c r="B56" s="80"/>
      <c r="C56" s="81" t="s">
        <v>61</v>
      </c>
      <c r="D56" s="80"/>
      <c r="E56" s="181"/>
      <c r="F56" s="23"/>
      <c r="G56" s="42"/>
    </row>
    <row r="57" spans="1:7" x14ac:dyDescent="0.25">
      <c r="A57" s="173"/>
      <c r="B57" s="76"/>
      <c r="C57" s="77" t="s">
        <v>62</v>
      </c>
      <c r="D57" s="76"/>
      <c r="E57" s="181"/>
      <c r="F57" s="2"/>
      <c r="G57" s="4"/>
    </row>
    <row r="58" spans="1:7" x14ac:dyDescent="0.25">
      <c r="A58" s="173"/>
      <c r="B58" s="65"/>
      <c r="C58" s="66" t="s">
        <v>63</v>
      </c>
      <c r="D58" s="65"/>
      <c r="E58" s="181"/>
      <c r="F58" s="2"/>
      <c r="G58" s="4"/>
    </row>
    <row r="59" spans="1:7" x14ac:dyDescent="0.25">
      <c r="A59" s="22"/>
      <c r="B59" s="23"/>
      <c r="C59" s="38"/>
      <c r="D59" s="23"/>
      <c r="E59" s="23"/>
      <c r="F59" s="2"/>
      <c r="G59" s="4"/>
    </row>
    <row r="60" spans="1:7" x14ac:dyDescent="0.25">
      <c r="A60" s="173"/>
      <c r="B60" s="96"/>
      <c r="C60" s="97" t="s">
        <v>80</v>
      </c>
      <c r="D60" s="96"/>
      <c r="E60" s="181"/>
      <c r="F60" s="2"/>
      <c r="G60" s="4"/>
    </row>
    <row r="61" spans="1:7" x14ac:dyDescent="0.25">
      <c r="A61" s="173"/>
      <c r="B61" s="80"/>
      <c r="C61" s="81" t="s">
        <v>81</v>
      </c>
      <c r="D61" s="80"/>
      <c r="E61" s="181"/>
      <c r="F61" s="23"/>
      <c r="G61" s="42"/>
    </row>
    <row r="62" spans="1:7" x14ac:dyDescent="0.25">
      <c r="A62" s="173"/>
      <c r="B62" s="76"/>
      <c r="C62" s="77" t="s">
        <v>82</v>
      </c>
      <c r="D62" s="76"/>
      <c r="E62" s="181"/>
      <c r="F62" s="2"/>
      <c r="G62" s="4"/>
    </row>
    <row r="63" spans="1:7" x14ac:dyDescent="0.25">
      <c r="A63" s="173"/>
      <c r="B63" s="65"/>
      <c r="C63" s="66" t="s">
        <v>83</v>
      </c>
      <c r="D63" s="65"/>
      <c r="E63" s="181"/>
      <c r="F63" s="2"/>
      <c r="G63" s="4"/>
    </row>
    <row r="64" spans="1:7" x14ac:dyDescent="0.25">
      <c r="A64" s="22"/>
      <c r="B64" s="23"/>
      <c r="C64" s="38"/>
      <c r="D64" s="23"/>
      <c r="E64" s="23"/>
      <c r="F64" s="2"/>
      <c r="G64" s="4"/>
    </row>
    <row r="65" spans="1:7" x14ac:dyDescent="0.25">
      <c r="A65" s="173"/>
      <c r="B65" s="96"/>
      <c r="C65" s="97" t="s">
        <v>27</v>
      </c>
      <c r="D65" s="96"/>
      <c r="E65" s="181"/>
      <c r="F65" s="2"/>
      <c r="G65" s="4"/>
    </row>
    <row r="66" spans="1:7" x14ac:dyDescent="0.25">
      <c r="A66" s="173"/>
      <c r="B66" s="96"/>
      <c r="C66" s="97" t="s">
        <v>28</v>
      </c>
      <c r="D66" s="96"/>
      <c r="E66" s="181"/>
      <c r="F66" s="2"/>
      <c r="G66" s="4"/>
    </row>
    <row r="67" spans="1:7" x14ac:dyDescent="0.25">
      <c r="A67" s="22"/>
      <c r="B67" s="23"/>
      <c r="C67" s="38"/>
      <c r="D67" s="23"/>
      <c r="E67" s="23"/>
      <c r="F67" s="2"/>
      <c r="G67" s="4"/>
    </row>
    <row r="68" spans="1:7" x14ac:dyDescent="0.25">
      <c r="A68" s="173"/>
      <c r="B68" s="96"/>
      <c r="C68" s="97" t="s">
        <v>65</v>
      </c>
      <c r="D68" s="96"/>
      <c r="E68" s="181"/>
      <c r="F68" s="2"/>
      <c r="G68" s="4"/>
    </row>
    <row r="69" spans="1:7" x14ac:dyDescent="0.25">
      <c r="A69" s="173"/>
      <c r="B69" s="80"/>
      <c r="C69" s="81" t="s">
        <v>51</v>
      </c>
      <c r="D69" s="80"/>
      <c r="E69" s="181"/>
      <c r="F69" s="23"/>
      <c r="G69" s="42"/>
    </row>
    <row r="70" spans="1:7" x14ac:dyDescent="0.25">
      <c r="A70" s="173"/>
      <c r="B70" s="76"/>
      <c r="C70" s="77" t="s">
        <v>52</v>
      </c>
      <c r="D70" s="76"/>
      <c r="E70" s="181"/>
      <c r="F70" s="2"/>
      <c r="G70" s="4"/>
    </row>
    <row r="71" spans="1:7" x14ac:dyDescent="0.25">
      <c r="A71" s="173"/>
      <c r="B71" s="65"/>
      <c r="C71" s="66" t="s">
        <v>53</v>
      </c>
      <c r="D71" s="65"/>
      <c r="E71" s="181"/>
      <c r="F71" s="2"/>
      <c r="G71" s="4"/>
    </row>
    <row r="72" spans="1:7" x14ac:dyDescent="0.25">
      <c r="A72" s="22"/>
      <c r="B72" s="23"/>
      <c r="C72" s="38"/>
      <c r="D72" s="23"/>
      <c r="E72" s="23"/>
      <c r="F72" s="2"/>
      <c r="G72" s="4"/>
    </row>
    <row r="73" spans="1:7" x14ac:dyDescent="0.25">
      <c r="A73" s="173"/>
      <c r="B73" s="80"/>
      <c r="C73" s="81" t="s">
        <v>66</v>
      </c>
      <c r="D73" s="80"/>
      <c r="E73" s="181"/>
      <c r="F73" s="2"/>
      <c r="G73" s="4"/>
    </row>
    <row r="74" spans="1:7" x14ac:dyDescent="0.25">
      <c r="A74" s="173"/>
      <c r="B74" s="76"/>
      <c r="C74" s="77" t="s">
        <v>67</v>
      </c>
      <c r="D74" s="76"/>
      <c r="E74" s="181"/>
      <c r="F74" s="23"/>
      <c r="G74" s="42"/>
    </row>
    <row r="75" spans="1:7" x14ac:dyDescent="0.25">
      <c r="A75" s="173"/>
      <c r="B75" s="65"/>
      <c r="C75" s="66" t="s">
        <v>68</v>
      </c>
      <c r="D75" s="65"/>
      <c r="E75" s="181"/>
      <c r="F75" s="2"/>
      <c r="G75" s="4"/>
    </row>
    <row r="76" spans="1:7" x14ac:dyDescent="0.25">
      <c r="A76" s="182"/>
      <c r="B76" s="23"/>
      <c r="C76" s="38"/>
      <c r="D76" s="23"/>
      <c r="E76" s="183"/>
      <c r="F76" s="23"/>
      <c r="G76" s="42"/>
    </row>
    <row r="77" spans="1:7" x14ac:dyDescent="0.25">
      <c r="A77" s="173"/>
      <c r="B77" s="96"/>
      <c r="C77" s="97" t="s">
        <v>64</v>
      </c>
      <c r="D77" s="96"/>
      <c r="E77" s="181"/>
      <c r="F77" s="2"/>
      <c r="G77" s="4"/>
    </row>
    <row r="78" spans="1:7" x14ac:dyDescent="0.25">
      <c r="A78" s="22"/>
      <c r="B78" s="23"/>
      <c r="C78" s="38"/>
      <c r="D78" s="23"/>
      <c r="E78" s="23"/>
      <c r="F78" s="2"/>
      <c r="G78" s="4"/>
    </row>
    <row r="79" spans="1:7" x14ac:dyDescent="0.25">
      <c r="A79" s="173"/>
      <c r="B79" s="96"/>
      <c r="C79" s="97" t="s">
        <v>54</v>
      </c>
      <c r="D79" s="96"/>
      <c r="E79" s="181"/>
      <c r="F79" s="28"/>
      <c r="G79" s="4"/>
    </row>
    <row r="80" spans="1:7" x14ac:dyDescent="0.25">
      <c r="A80" s="173"/>
      <c r="B80" s="80"/>
      <c r="C80" s="81" t="s">
        <v>55</v>
      </c>
      <c r="D80" s="80"/>
      <c r="E80" s="181"/>
      <c r="F80" s="99"/>
      <c r="G80" s="42"/>
    </row>
    <row r="81" spans="1:7" x14ac:dyDescent="0.25">
      <c r="A81" s="173"/>
      <c r="B81" s="76"/>
      <c r="C81" s="77" t="s">
        <v>56</v>
      </c>
      <c r="D81" s="76"/>
      <c r="E81" s="181"/>
      <c r="F81" s="2"/>
      <c r="G81" s="4"/>
    </row>
    <row r="82" spans="1:7" x14ac:dyDescent="0.25">
      <c r="A82" s="173"/>
      <c r="B82" s="65"/>
      <c r="C82" s="66" t="s">
        <v>57</v>
      </c>
      <c r="D82" s="65"/>
      <c r="E82" s="181"/>
      <c r="F82" s="2"/>
      <c r="G82" s="4"/>
    </row>
    <row r="83" spans="1:7" x14ac:dyDescent="0.25">
      <c r="A83" s="22"/>
      <c r="B83" s="23"/>
      <c r="C83" s="38"/>
      <c r="D83" s="23"/>
      <c r="E83" s="23"/>
      <c r="F83" s="23"/>
      <c r="G83" s="42"/>
    </row>
    <row r="84" spans="1:7" x14ac:dyDescent="0.25">
      <c r="A84" s="173"/>
      <c r="B84" s="96"/>
      <c r="C84" s="97" t="s">
        <v>69</v>
      </c>
      <c r="D84" s="96"/>
      <c r="E84" s="181"/>
      <c r="F84" s="2"/>
      <c r="G84" s="4"/>
    </row>
    <row r="85" spans="1:7" x14ac:dyDescent="0.25">
      <c r="A85" s="173"/>
      <c r="B85" s="96"/>
      <c r="C85" s="97" t="s">
        <v>29</v>
      </c>
      <c r="D85" s="96"/>
      <c r="E85" s="181"/>
      <c r="F85" s="2"/>
      <c r="G85" s="4"/>
    </row>
    <row r="86" spans="1:7" x14ac:dyDescent="0.25">
      <c r="A86" s="173"/>
      <c r="B86" s="96"/>
      <c r="C86" s="97" t="s">
        <v>93</v>
      </c>
      <c r="D86" s="96"/>
      <c r="E86" s="181"/>
      <c r="F86" s="2"/>
      <c r="G86" s="4"/>
    </row>
    <row r="87" spans="1:7" x14ac:dyDescent="0.25">
      <c r="A87" s="22"/>
      <c r="B87" s="23"/>
      <c r="C87" s="38"/>
      <c r="D87" s="23"/>
      <c r="E87" s="23"/>
      <c r="F87" s="2"/>
      <c r="G87" s="4"/>
    </row>
    <row r="88" spans="1:7" x14ac:dyDescent="0.25">
      <c r="A88" s="173"/>
      <c r="B88" s="96"/>
      <c r="C88" s="97" t="s">
        <v>70</v>
      </c>
      <c r="D88" s="96"/>
      <c r="E88" s="181"/>
      <c r="F88" s="2"/>
      <c r="G88" s="4"/>
    </row>
    <row r="89" spans="1:7" x14ac:dyDescent="0.25">
      <c r="A89" s="173"/>
      <c r="B89" s="80"/>
      <c r="C89" s="81" t="s">
        <v>71</v>
      </c>
      <c r="D89" s="80"/>
      <c r="E89" s="181"/>
      <c r="F89" s="2"/>
      <c r="G89" s="4"/>
    </row>
    <row r="90" spans="1:7" x14ac:dyDescent="0.25">
      <c r="A90" s="173"/>
      <c r="B90" s="76"/>
      <c r="C90" s="77" t="s">
        <v>76</v>
      </c>
      <c r="D90" s="76"/>
      <c r="E90" s="181"/>
      <c r="F90" s="2"/>
      <c r="G90" s="4"/>
    </row>
    <row r="91" spans="1:7" x14ac:dyDescent="0.25">
      <c r="A91" s="173"/>
      <c r="B91" s="65"/>
      <c r="C91" s="66" t="s">
        <v>72</v>
      </c>
      <c r="D91" s="65"/>
      <c r="E91" s="181"/>
      <c r="F91" s="2"/>
      <c r="G91" s="4"/>
    </row>
    <row r="92" spans="1:7" x14ac:dyDescent="0.25">
      <c r="A92" s="22"/>
      <c r="B92" s="23"/>
      <c r="C92" s="38"/>
      <c r="D92" s="23"/>
      <c r="E92" s="23"/>
      <c r="F92" s="23"/>
      <c r="G92" s="42"/>
    </row>
    <row r="93" spans="1:7" x14ac:dyDescent="0.25">
      <c r="A93" s="5">
        <f>SUM(A29:A91)</f>
        <v>0</v>
      </c>
      <c r="B93" s="6"/>
      <c r="C93" s="29" t="s">
        <v>30</v>
      </c>
      <c r="D93" s="6"/>
      <c r="E93" s="6">
        <f>SUM(E29:E91)</f>
        <v>0</v>
      </c>
      <c r="F93" s="2"/>
      <c r="G93" s="4"/>
    </row>
    <row r="94" spans="1:7" x14ac:dyDescent="0.25">
      <c r="A94" s="1"/>
      <c r="B94" s="2"/>
      <c r="C94" s="30" t="s">
        <v>31</v>
      </c>
      <c r="D94" s="2"/>
      <c r="E94" s="2"/>
      <c r="F94" s="31">
        <f>SUM(A19,E19)</f>
        <v>0</v>
      </c>
      <c r="G94" s="4"/>
    </row>
    <row r="95" spans="1:7" x14ac:dyDescent="0.25">
      <c r="A95" s="1"/>
      <c r="B95" s="2"/>
      <c r="C95" s="30" t="s">
        <v>32</v>
      </c>
      <c r="D95" s="2"/>
      <c r="E95" s="2"/>
      <c r="F95" s="31">
        <f>SUM(A93,E93)</f>
        <v>0</v>
      </c>
      <c r="G95" s="4"/>
    </row>
    <row r="96" spans="1:7" x14ac:dyDescent="0.25">
      <c r="A96" s="1"/>
      <c r="B96" s="2"/>
      <c r="C96" s="30" t="s">
        <v>33</v>
      </c>
      <c r="D96" s="2"/>
      <c r="E96" s="2"/>
      <c r="F96" s="31">
        <f>IF(F94&gt;F95,F94-F95,0)</f>
        <v>0</v>
      </c>
      <c r="G96" s="4"/>
    </row>
    <row r="97" spans="1:7" x14ac:dyDescent="0.25">
      <c r="A97" s="1"/>
      <c r="B97" s="2"/>
      <c r="C97" s="30" t="s">
        <v>34</v>
      </c>
      <c r="D97" s="2"/>
      <c r="E97" s="2"/>
      <c r="F97" s="31">
        <f>IF(F94&lt;F95,F94-F95,0)</f>
        <v>0</v>
      </c>
      <c r="G97" s="4"/>
    </row>
    <row r="98" spans="1:7" x14ac:dyDescent="0.25">
      <c r="A98" s="32">
        <f>$F$96/3</f>
        <v>0</v>
      </c>
      <c r="B98" s="31"/>
      <c r="C98" s="33" t="s">
        <v>84</v>
      </c>
      <c r="D98" s="31"/>
      <c r="E98" s="31">
        <f>$F$96/3</f>
        <v>0</v>
      </c>
      <c r="F98" s="2"/>
      <c r="G98" s="4"/>
    </row>
    <row r="99" spans="1:7" x14ac:dyDescent="0.25">
      <c r="A99" s="32">
        <f>IF(A30&gt;0,$F$96/3/3/SUM(A30,E30)*A30,0)</f>
        <v>0</v>
      </c>
      <c r="B99" s="31"/>
      <c r="C99" s="33" t="s">
        <v>77</v>
      </c>
      <c r="D99" s="31"/>
      <c r="E99" s="31">
        <f>IF(E30&gt;0,$F$96/3/3/SUM(A30,E30)*E30,0)</f>
        <v>0</v>
      </c>
      <c r="F99" s="2"/>
      <c r="G99" s="4"/>
    </row>
    <row r="100" spans="1:7" x14ac:dyDescent="0.25">
      <c r="A100" s="32">
        <f>IF(A31&gt;0,$F$96/3/3/SUM(A31,E31)*A31,0)</f>
        <v>0</v>
      </c>
      <c r="B100" s="31"/>
      <c r="C100" s="33" t="s">
        <v>78</v>
      </c>
      <c r="D100" s="31"/>
      <c r="E100" s="31">
        <f>IF(E31&gt;0,$F$96/3/3/SUM(A31,E31)*E31,0)</f>
        <v>0</v>
      </c>
      <c r="F100" s="2"/>
      <c r="G100" s="4"/>
    </row>
    <row r="101" spans="1:7" x14ac:dyDescent="0.25">
      <c r="A101" s="32">
        <f>IF(A32&gt;0,$F$96/3/3/SUM(A32,E32)*A32,0)</f>
        <v>0</v>
      </c>
      <c r="B101" s="31"/>
      <c r="C101" s="33" t="s">
        <v>79</v>
      </c>
      <c r="D101" s="31"/>
      <c r="E101" s="31">
        <f>IF(E32&gt;0,$F$96/3/3/SUM(A32,E32)*E32,0)</f>
        <v>0</v>
      </c>
      <c r="F101" s="23"/>
      <c r="G101" s="4"/>
    </row>
    <row r="102" spans="1:7" x14ac:dyDescent="0.25">
      <c r="A102" s="5">
        <f>SUM(A93,A98:A101)</f>
        <v>0</v>
      </c>
      <c r="B102" s="34"/>
      <c r="C102" s="29" t="s">
        <v>35</v>
      </c>
      <c r="D102" s="34"/>
      <c r="E102" s="6">
        <f>SUM(E93,E98:E101)</f>
        <v>0</v>
      </c>
      <c r="F102" s="2"/>
      <c r="G102" s="4"/>
    </row>
    <row r="103" spans="1:7" ht="15.75" thickBot="1" x14ac:dyDescent="0.3">
      <c r="A103" s="184">
        <f>IF((A19+(E19-E102))&lt;A93,IF(SUM(E3:E6)&gt;E93,SUM(E3:E6)-E93,0),IF(SUM(E3:E6)&gt;E102,SUM(E3:E6)-E102,0))</f>
        <v>0</v>
      </c>
      <c r="B103" s="185"/>
      <c r="C103" s="186" t="s">
        <v>160</v>
      </c>
      <c r="D103" s="185"/>
      <c r="E103" s="185">
        <f>IF((E19+(A19-A102))&lt;E93,IF(SUM(A3:A6)&gt;A93,SUM(A3:A6)-A93,0),IF(SUM(A3:A6)&gt;A102,SUM(A3:A6)-A102,0))</f>
        <v>0</v>
      </c>
      <c r="F103" s="35"/>
      <c r="G103" s="36"/>
    </row>
    <row r="104" spans="1:7" x14ac:dyDescent="0.25">
      <c r="A104" s="83"/>
      <c r="B104" s="83"/>
      <c r="C104" s="83"/>
    </row>
    <row r="105" spans="1:7" x14ac:dyDescent="0.25">
      <c r="A105" s="98">
        <f>SUM(A29,A34,A39,A44,A45,A47,A51,A55,A60,A65,A66,A68,A77,A79,A84,A85,A86,A88)</f>
        <v>0</v>
      </c>
      <c r="B105" s="40"/>
      <c r="C105" s="41" t="s">
        <v>85</v>
      </c>
      <c r="D105" s="40"/>
      <c r="E105" s="98">
        <f>SUM(E29,E34,E39,E44,E45,E47,E51,E55,E60,E65,E66,E68,E77,E79,E84,E85,E86,E88)</f>
        <v>0</v>
      </c>
    </row>
    <row r="106" spans="1:7" x14ac:dyDescent="0.25">
      <c r="A106" s="84">
        <f>A30+A35+A40+A48+A52+A56+A61+A69+A73+A80+A89</f>
        <v>0</v>
      </c>
      <c r="B106" s="90"/>
      <c r="C106" s="91" t="s">
        <v>73</v>
      </c>
      <c r="D106" s="90"/>
      <c r="E106" s="84">
        <f t="shared" ref="E106:E108" si="0">E30+E35+E40+E48+E52+E56+E61+E69+E73+E80+E89</f>
        <v>0</v>
      </c>
    </row>
    <row r="107" spans="1:7" x14ac:dyDescent="0.25">
      <c r="A107" s="100">
        <f t="shared" ref="A107:A108" si="1">A31+A36+A41+A49+A53+A57+A62+A70+A74+A81+A90</f>
        <v>0</v>
      </c>
      <c r="B107" s="85"/>
      <c r="C107" s="92" t="s">
        <v>74</v>
      </c>
      <c r="D107" s="85"/>
      <c r="E107" s="100">
        <f t="shared" si="0"/>
        <v>0</v>
      </c>
    </row>
    <row r="108" spans="1:7" x14ac:dyDescent="0.25">
      <c r="A108" s="101">
        <f t="shared" si="1"/>
        <v>0</v>
      </c>
      <c r="B108" s="86"/>
      <c r="C108" s="93" t="s">
        <v>75</v>
      </c>
      <c r="D108" s="86"/>
      <c r="E108" s="101">
        <f t="shared" si="0"/>
        <v>0</v>
      </c>
    </row>
    <row r="109" spans="1:7" x14ac:dyDescent="0.25">
      <c r="A109" s="27"/>
    </row>
    <row r="110" spans="1:7" x14ac:dyDescent="0.25">
      <c r="A110" s="153">
        <f>IF((A106-A8-A12-A16-E8-E12-E16)&gt;0,A106-A8-A12-A16-E8-E12-E16,0)</f>
        <v>0</v>
      </c>
      <c r="B110" s="152"/>
      <c r="C110" s="154" t="s">
        <v>120</v>
      </c>
      <c r="D110" s="152"/>
      <c r="E110" s="153">
        <f>IF((E106-E8-E12-E16-A8-A12-A16)&gt;0,E106-E8-E12-E16-A8-A12-A16,0)</f>
        <v>0</v>
      </c>
    </row>
    <row r="111" spans="1:7" x14ac:dyDescent="0.25">
      <c r="A111" s="153">
        <f>IF((A107-A9-A13-A17-E9-E13-E17)&gt;0,A107-A9-A13-A17-E9-E13-E17,0)</f>
        <v>0</v>
      </c>
      <c r="B111" s="152"/>
      <c r="C111" s="154" t="s">
        <v>121</v>
      </c>
      <c r="D111" s="152"/>
      <c r="E111" s="153">
        <f>IF((E107-E9-E13-E17-A9-A13-A17)&gt;0,E107-E9-E13-E17-A9-A13-A17,0)</f>
        <v>0</v>
      </c>
    </row>
    <row r="112" spans="1:7" x14ac:dyDescent="0.25">
      <c r="A112" s="153">
        <f>IF((A108-A10-A14-A18-E10-E14-E18)&gt;0,A108-A10-A14-A18-E10-E14-E18,0)</f>
        <v>0</v>
      </c>
      <c r="B112" s="152"/>
      <c r="C112" s="154" t="s">
        <v>122</v>
      </c>
      <c r="D112" s="152"/>
      <c r="E112" s="153">
        <f>IF((E108-E10-E14-E18-A10-A14-A18)&gt;0,E108-E10-E14-E18-A10-A14-A18,0)</f>
        <v>0</v>
      </c>
    </row>
    <row r="113" spans="1:7" x14ac:dyDescent="0.25">
      <c r="C113" s="102"/>
    </row>
    <row r="114" spans="1:7" x14ac:dyDescent="0.25">
      <c r="A114" s="116">
        <f>IF(SUM(A3:A6)&gt;A105,SUM(A3:A6)-A105,0)</f>
        <v>0</v>
      </c>
      <c r="B114" s="117"/>
      <c r="C114" s="118" t="s">
        <v>92</v>
      </c>
      <c r="D114" s="117"/>
      <c r="E114" s="116">
        <f>IF(SUM(E3:E6)&gt;E105,SUM(E3:E6)-E105,0)</f>
        <v>0</v>
      </c>
    </row>
    <row r="115" spans="1:7" x14ac:dyDescent="0.25">
      <c r="A115" s="120"/>
      <c r="B115" s="141"/>
      <c r="C115" s="142"/>
      <c r="D115" s="141"/>
      <c r="E115" s="120"/>
    </row>
    <row r="116" spans="1:7" x14ac:dyDescent="0.25">
      <c r="A116" s="144">
        <f>IF(A30&gt;0,IF(A$114&gt;0,A$114/SUM(A$110:A$112)*A110,0),0)</f>
        <v>0</v>
      </c>
      <c r="B116" s="141"/>
      <c r="C116" s="143" t="s">
        <v>116</v>
      </c>
      <c r="D116" s="141"/>
      <c r="E116" s="144">
        <f>IF(E30&gt;0,IF(E$114&gt;0,E$114/SUM(E$110:E$112)*E110,0),0)</f>
        <v>0</v>
      </c>
    </row>
    <row r="117" spans="1:7" x14ac:dyDescent="0.25">
      <c r="A117" s="144">
        <f>IF(A31&gt;0,IF(A$114&gt;0,A$114/SUM(A$110:A$112)*A111,0),0)</f>
        <v>0</v>
      </c>
      <c r="B117" s="141"/>
      <c r="C117" s="143" t="s">
        <v>117</v>
      </c>
      <c r="D117" s="141"/>
      <c r="E117" s="144">
        <f>IF(E31&gt;0,IF(E$114&gt;0,E$114/SUM(E$110:E$112)*E111,0),0)</f>
        <v>0</v>
      </c>
      <c r="F117" s="144"/>
    </row>
    <row r="118" spans="1:7" x14ac:dyDescent="0.25">
      <c r="A118" s="144">
        <f>IF(A32&gt;0,IF(A$114&gt;0,A$114/SUM(A$110:A$112)*A112,0),0)</f>
        <v>0</v>
      </c>
      <c r="B118" s="141"/>
      <c r="C118" s="143" t="s">
        <v>118</v>
      </c>
      <c r="D118" s="141"/>
      <c r="E118" s="144">
        <f>IF(E32&gt;0,IF(E$114&gt;0,E$114/SUM(E$110:E$112)*E112,0),0)</f>
        <v>0</v>
      </c>
    </row>
    <row r="119" spans="1:7" x14ac:dyDescent="0.25">
      <c r="A119" s="144"/>
      <c r="B119" s="141"/>
      <c r="C119" s="143"/>
      <c r="D119" s="141"/>
      <c r="E119" s="144"/>
      <c r="F119" s="152"/>
    </row>
    <row r="120" spans="1:7" x14ac:dyDescent="0.25">
      <c r="A120" s="145">
        <f>IF(A$103&gt;0,IF((A110-A116)&gt;0,A110-A116,0),0)</f>
        <v>0</v>
      </c>
      <c r="B120" s="146"/>
      <c r="C120" s="147" t="s">
        <v>161</v>
      </c>
      <c r="D120" s="146"/>
      <c r="E120" s="145">
        <f>IF(E$103&gt;0,IF((E110-E116)&gt;0,E110-E116,0),0)</f>
        <v>0</v>
      </c>
      <c r="F120" s="152"/>
      <c r="G120" s="152"/>
    </row>
    <row r="121" spans="1:7" x14ac:dyDescent="0.25">
      <c r="A121" s="148">
        <f t="shared" ref="A121:A122" si="2">IF(A$103&gt;0,IF((A111-A117)&gt;0,A111-A117,0),0)</f>
        <v>0</v>
      </c>
      <c r="B121" s="88"/>
      <c r="C121" s="149" t="s">
        <v>119</v>
      </c>
      <c r="D121" s="88"/>
      <c r="E121" s="148">
        <f t="shared" ref="E121:E122" si="3">IF(E$103&gt;0,IF((E111-E117)&gt;0,E111-E117,0),0)</f>
        <v>0</v>
      </c>
      <c r="F121" s="152"/>
      <c r="G121" s="152"/>
    </row>
    <row r="122" spans="1:7" x14ac:dyDescent="0.25">
      <c r="A122" s="150">
        <f t="shared" si="2"/>
        <v>0</v>
      </c>
      <c r="B122" s="89"/>
      <c r="C122" s="151" t="s">
        <v>162</v>
      </c>
      <c r="D122" s="89"/>
      <c r="E122" s="150">
        <f t="shared" si="3"/>
        <v>0</v>
      </c>
      <c r="F122" s="152"/>
      <c r="G122" s="152"/>
    </row>
    <row r="123" spans="1:7" ht="15.75" thickBot="1" x14ac:dyDescent="0.3">
      <c r="G123" s="152"/>
    </row>
    <row r="124" spans="1:7" x14ac:dyDescent="0.25">
      <c r="A124" s="87">
        <f>IF(($E$114/(IF(SUM(A$120:A$122)&gt;0,SUM(A$120:A$122),1))*A120)&gt;A120,A120,$E$114/(IF(SUM(A$120:A$122)&gt;0,SUM(A$120:A$122),1))*A120)</f>
        <v>0</v>
      </c>
      <c r="B124" s="103"/>
      <c r="C124" s="104" t="s">
        <v>97</v>
      </c>
      <c r="D124" s="103"/>
      <c r="E124" s="119">
        <f>IF(($A$114/(IF(SUM(E$120:E$122)&gt;0,SUM(E$120:E$122),1))*E120)&gt;E120,E120,$A$114/(IF(SUM(E$120:E$122)&gt;0,SUM(E$120:E$122),1))*E120)</f>
        <v>0</v>
      </c>
    </row>
    <row r="125" spans="1:7" x14ac:dyDescent="0.25">
      <c r="A125" s="94">
        <f>IF(($E$114/(IF(SUM(A$120:A$122)&gt;0,SUM(A$120:A$122),1))*A121)&gt;A121,A121,$E$114/(IF(SUM(A$120:A$122)&gt;0,SUM(A$120:A$122),1))*A121)</f>
        <v>0</v>
      </c>
      <c r="B125" s="88"/>
      <c r="C125" s="105" t="s">
        <v>98</v>
      </c>
      <c r="D125" s="88"/>
      <c r="E125" s="111">
        <f>IF(($A$114/(IF(SUM(E$120:E$122)&gt;0,SUM(E$120:E$122),1))*E121)&gt;E121,E121,$A$114/(IF(SUM(E$120:E$122)&gt;0,SUM(E$120:E$122),1))*E121)</f>
        <v>0</v>
      </c>
    </row>
    <row r="126" spans="1:7" ht="15.75" thickBot="1" x14ac:dyDescent="0.3">
      <c r="A126" s="57">
        <f>IF(($E$114/(IF(SUM(A$120:A$122)&gt;0,SUM(A$120:A$122),1))*A122)&gt;A122,A122,$E$114/(IF(SUM(A$120:A$122)&gt;0,SUM(A$120:A$122),1))*A122)</f>
        <v>0</v>
      </c>
      <c r="B126" s="58"/>
      <c r="C126" s="175" t="s">
        <v>99</v>
      </c>
      <c r="D126" s="58"/>
      <c r="E126" s="60">
        <f>IF(($A$114/(IF(SUM(E$120:E$122)&gt;0,SUM(E$120:E$122),1))*E122)&gt;E122,E122,$A$114/(IF(SUM(E$120:E$122)&gt;0,SUM(E$120:E$122),1))*E122)</f>
        <v>0</v>
      </c>
    </row>
    <row r="142" ht="12" customHeight="1" x14ac:dyDescent="0.25"/>
  </sheetData>
  <pageMargins left="0.51181102362204722" right="0.51181102362204722"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K12" sqref="K12"/>
    </sheetView>
  </sheetViews>
  <sheetFormatPr baseColWidth="10" defaultRowHeight="15" x14ac:dyDescent="0.25"/>
  <cols>
    <col min="3" max="3" width="17.5703125" customWidth="1"/>
    <col min="4" max="4" width="13.42578125" customWidth="1"/>
  </cols>
  <sheetData>
    <row r="2" spans="1:7" x14ac:dyDescent="0.25">
      <c r="A2" t="s">
        <v>125</v>
      </c>
      <c r="D2">
        <f>MIN(A12:A14)</f>
        <v>0</v>
      </c>
    </row>
    <row r="3" spans="1:7" x14ac:dyDescent="0.25">
      <c r="A3" t="s">
        <v>126</v>
      </c>
      <c r="D3">
        <f>MIN(E12:E14)</f>
        <v>0</v>
      </c>
    </row>
    <row r="5" spans="1:7" x14ac:dyDescent="0.25">
      <c r="A5" s="96" t="s">
        <v>123</v>
      </c>
      <c r="B5" s="96"/>
      <c r="C5" s="96"/>
      <c r="D5" s="96"/>
      <c r="E5" s="96" t="s">
        <v>124</v>
      </c>
    </row>
    <row r="6" spans="1:7" x14ac:dyDescent="0.25">
      <c r="A6" s="23"/>
      <c r="B6" s="2"/>
      <c r="C6" s="3"/>
      <c r="D6" s="2"/>
      <c r="E6" s="23"/>
      <c r="F6" s="3"/>
      <c r="G6" s="2"/>
    </row>
    <row r="7" spans="1:7" x14ac:dyDescent="0.25">
      <c r="A7" s="127">
        <f>SUM(Barunterhalt!A29,Barunterhalt!A34,Barunterhalt!A39,Barunterhalt!A47,Barunterhalt!A60,Barunterhalt!A65,Barunterhalt!A66,Barunterhalt!A85)</f>
        <v>0</v>
      </c>
      <c r="B7" s="127"/>
      <c r="C7" s="128" t="s">
        <v>100</v>
      </c>
      <c r="D7" s="127"/>
      <c r="E7" s="127">
        <f>SUM(Barunterhalt!E29,Barunterhalt!E34,Barunterhalt!E39,Barunterhalt!E47,Barunterhalt!E60,Barunterhalt!E65,Barunterhalt!E66,Barunterhalt!E85)</f>
        <v>0</v>
      </c>
      <c r="F7" s="2"/>
      <c r="G7" s="2"/>
    </row>
    <row r="8" spans="1:7" x14ac:dyDescent="0.25">
      <c r="A8" s="122">
        <f>IF(Barunterhalt!A103&gt;0,A7*(100-$D$2)/100,0)</f>
        <v>0</v>
      </c>
      <c r="B8" s="122"/>
      <c r="C8" s="123" t="s">
        <v>101</v>
      </c>
      <c r="D8" s="122"/>
      <c r="E8" s="122">
        <f>IF(Barunterhalt!E103&gt;0,E7*(100-$D$3)/100,0)</f>
        <v>0</v>
      </c>
      <c r="F8" s="2"/>
      <c r="G8" s="2"/>
    </row>
    <row r="9" spans="1:7" x14ac:dyDescent="0.25">
      <c r="A9" s="124">
        <f>IF((Barunterhalt!A103-(SUM(Barunterhalt!A124:'Barunterhalt'!A126)))&gt;0,IF(Barunterhalt!A103-(SUM(Barunterhalt!A124:'Barunterhalt'!A126))&gt;A8,A8,Barunterhalt!A103-(SUM(Barunterhalt!A124:'Barunterhalt'!A126))),0)</f>
        <v>0</v>
      </c>
      <c r="B9" s="125"/>
      <c r="C9" s="126" t="s">
        <v>102</v>
      </c>
      <c r="D9" s="125"/>
      <c r="E9" s="124">
        <f>IF((Barunterhalt!E103-(SUM(Barunterhalt!E124:'Barunterhalt'!E126)))&gt;0,IF(Barunterhalt!E103-(SUM(Barunterhalt!E124:'Barunterhalt'!E126))&gt;E8,E8,Barunterhalt!E103-(SUM(Barunterhalt!E124:'Barunterhalt'!E126))),0)</f>
        <v>0</v>
      </c>
      <c r="F9" s="37"/>
      <c r="G9" s="37"/>
    </row>
    <row r="10" spans="1:7" x14ac:dyDescent="0.25">
      <c r="A10" s="2"/>
      <c r="B10" s="37"/>
      <c r="C10" s="121"/>
      <c r="D10" s="37"/>
      <c r="E10" s="2"/>
      <c r="F10" s="37"/>
      <c r="G10" s="37"/>
    </row>
    <row r="11" spans="1:7" x14ac:dyDescent="0.25">
      <c r="F11" s="37"/>
      <c r="G11" s="37"/>
    </row>
    <row r="12" spans="1:7" x14ac:dyDescent="0.25">
      <c r="A12" s="155"/>
      <c r="B12" s="90"/>
      <c r="C12" s="91" t="s">
        <v>111</v>
      </c>
      <c r="D12" s="90"/>
      <c r="E12" s="134"/>
      <c r="F12" s="37"/>
      <c r="G12" s="37"/>
    </row>
    <row r="13" spans="1:7" x14ac:dyDescent="0.25">
      <c r="A13" s="155"/>
      <c r="B13" s="85"/>
      <c r="C13" s="92" t="s">
        <v>112</v>
      </c>
      <c r="D13" s="85"/>
      <c r="E13" s="134"/>
      <c r="F13" s="37"/>
      <c r="G13" s="37"/>
    </row>
    <row r="14" spans="1:7" x14ac:dyDescent="0.25">
      <c r="A14" s="155"/>
      <c r="B14" s="86"/>
      <c r="C14" s="93" t="s">
        <v>113</v>
      </c>
      <c r="D14" s="86"/>
      <c r="E14" s="134"/>
      <c r="F14" s="37"/>
      <c r="G14" s="37"/>
    </row>
    <row r="15" spans="1:7" x14ac:dyDescent="0.25">
      <c r="A15" s="131"/>
      <c r="F15" s="37"/>
      <c r="G15" s="37"/>
    </row>
    <row r="16" spans="1:7" x14ac:dyDescent="0.25">
      <c r="A16" s="132">
        <f>100-A12</f>
        <v>100</v>
      </c>
      <c r="C16" s="130" t="s">
        <v>110</v>
      </c>
      <c r="E16" s="132">
        <f>100-E12</f>
        <v>100</v>
      </c>
      <c r="F16" s="37"/>
      <c r="G16" s="37"/>
    </row>
    <row r="17" spans="1:7" x14ac:dyDescent="0.25">
      <c r="A17" s="132">
        <f>100-A13</f>
        <v>100</v>
      </c>
      <c r="C17" s="130" t="s">
        <v>114</v>
      </c>
      <c r="E17" s="132">
        <f>100-E13</f>
        <v>100</v>
      </c>
      <c r="F17" s="37"/>
      <c r="G17" s="37"/>
    </row>
    <row r="18" spans="1:7" x14ac:dyDescent="0.25">
      <c r="A18" s="132">
        <f>100-A14</f>
        <v>100</v>
      </c>
      <c r="C18" s="130" t="s">
        <v>115</v>
      </c>
      <c r="E18" s="132">
        <f>100-E14</f>
        <v>100</v>
      </c>
      <c r="F18" s="37"/>
      <c r="G18" s="37"/>
    </row>
    <row r="19" spans="1:7" x14ac:dyDescent="0.25">
      <c r="A19" s="130"/>
      <c r="E19" s="133"/>
      <c r="F19" s="37"/>
      <c r="G19" s="37"/>
    </row>
    <row r="20" spans="1:7" x14ac:dyDescent="0.25">
      <c r="A20" s="82">
        <f>IF(SUM(A$16:A$18)&gt;0,A$8/SUM(A$16:A$18)*A16,0)</f>
        <v>0</v>
      </c>
      <c r="B20" s="90"/>
      <c r="C20" s="81" t="s">
        <v>103</v>
      </c>
      <c r="D20" s="90"/>
      <c r="E20" s="82">
        <f>IF(SUM(E$16:E$18)&gt;0,E$8/SUM(E$16:E$18)*E16,0)</f>
        <v>0</v>
      </c>
    </row>
    <row r="21" spans="1:7" x14ac:dyDescent="0.25">
      <c r="A21" s="78">
        <f>IF(SUM(A$16:A$18)&gt;0,A$8/SUM(A$16:A$18)*A17,0)</f>
        <v>0</v>
      </c>
      <c r="B21" s="85"/>
      <c r="C21" s="77" t="s">
        <v>104</v>
      </c>
      <c r="D21" s="85"/>
      <c r="E21" s="78">
        <f>IF(SUM(E$16:E$18)&gt;0,E$8/SUM(E$16:E$18)*E17,0)</f>
        <v>0</v>
      </c>
    </row>
    <row r="22" spans="1:7" x14ac:dyDescent="0.25">
      <c r="A22" s="67">
        <f>IF(SUM(A$16:A$18)&gt;0,A$8/SUM(A$16:A$18)*A18,0)</f>
        <v>0</v>
      </c>
      <c r="B22" s="86"/>
      <c r="C22" s="66" t="s">
        <v>105</v>
      </c>
      <c r="D22" s="86"/>
      <c r="E22" s="67">
        <f>IF(SUM(E$16:E$18)&gt;0,E$8/SUM(E$16:E$18)*E18,0)</f>
        <v>0</v>
      </c>
      <c r="G22" s="129"/>
    </row>
    <row r="23" spans="1:7" ht="15.75" thickBot="1" x14ac:dyDescent="0.3">
      <c r="A23" s="133"/>
      <c r="E23" s="133"/>
    </row>
    <row r="24" spans="1:7" x14ac:dyDescent="0.25">
      <c r="A24" s="136">
        <f>IF(SUM(A$16:A$18)&gt;0,A$9/SUM(A$16:A$18)*A16,0)</f>
        <v>0</v>
      </c>
      <c r="B24" s="103"/>
      <c r="C24" s="137" t="s">
        <v>106</v>
      </c>
      <c r="D24" s="103"/>
      <c r="E24" s="138">
        <f>IF(SUM(E$16:E$18)&gt;0,E$9/SUM(E$16:E$18)*E16,0)</f>
        <v>0</v>
      </c>
    </row>
    <row r="25" spans="1:7" x14ac:dyDescent="0.25">
      <c r="A25" s="139">
        <f>IF(SUM(A$16:A$18)&gt;0,A$9/SUM(A$16:A$18)*A17,0)</f>
        <v>0</v>
      </c>
      <c r="B25" s="88"/>
      <c r="C25" s="135" t="s">
        <v>108</v>
      </c>
      <c r="D25" s="88"/>
      <c r="E25" s="140">
        <f>IF(SUM(E$16:E$18)&gt;0,E$9/SUM(E$16:E$18)*E17,0)</f>
        <v>0</v>
      </c>
    </row>
    <row r="26" spans="1:7" ht="15.75" thickBot="1" x14ac:dyDescent="0.3">
      <c r="A26" s="176">
        <f>IF(SUM(A$16:A$18)&gt;0,A$9/SUM(A$16:A$18)*A18,0)</f>
        <v>0</v>
      </c>
      <c r="B26" s="58"/>
      <c r="C26" s="59" t="s">
        <v>107</v>
      </c>
      <c r="D26" s="58"/>
      <c r="E26" s="177">
        <f>IF(SUM(E$16:E$18)&gt;0,E$9/SUM(E$16:E$18)*E18,0)</f>
        <v>0</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E6" sqref="E6"/>
    </sheetView>
  </sheetViews>
  <sheetFormatPr baseColWidth="10" defaultRowHeight="15" x14ac:dyDescent="0.25"/>
  <cols>
    <col min="3" max="3" width="30" customWidth="1"/>
  </cols>
  <sheetData>
    <row r="2" spans="1:5" x14ac:dyDescent="0.25">
      <c r="A2" s="96" t="s">
        <v>0</v>
      </c>
      <c r="B2" s="96"/>
      <c r="C2" s="96"/>
      <c r="D2" s="96"/>
      <c r="E2" s="96" t="s">
        <v>1</v>
      </c>
    </row>
    <row r="3" spans="1:5" x14ac:dyDescent="0.25">
      <c r="A3" s="23"/>
      <c r="B3" s="23"/>
      <c r="C3" s="23"/>
      <c r="D3" s="23"/>
      <c r="E3" s="23"/>
    </row>
    <row r="4" spans="1:5" x14ac:dyDescent="0.25">
      <c r="A4" s="23">
        <f>Barunterhalt!A93</f>
        <v>0</v>
      </c>
      <c r="B4" s="23"/>
      <c r="C4" s="38" t="s">
        <v>138</v>
      </c>
      <c r="D4" s="23"/>
      <c r="E4" s="23">
        <f>Barunterhalt!E93</f>
        <v>0</v>
      </c>
    </row>
    <row r="5" spans="1:5" x14ac:dyDescent="0.25">
      <c r="A5" s="23">
        <f>Barunterhalt!A19</f>
        <v>0</v>
      </c>
      <c r="B5" s="23"/>
      <c r="C5" s="38" t="s">
        <v>139</v>
      </c>
      <c r="D5" s="23"/>
      <c r="E5" s="23">
        <f>Barunterhalt!E19</f>
        <v>0</v>
      </c>
    </row>
    <row r="6" spans="1:5" x14ac:dyDescent="0.25">
      <c r="A6" s="23">
        <f>SUM(Barunterhalt!E8:'Barunterhalt'!E18)</f>
        <v>0</v>
      </c>
      <c r="B6" s="23"/>
      <c r="C6" s="38" t="s">
        <v>144</v>
      </c>
      <c r="D6" s="23"/>
      <c r="E6" s="23">
        <f>SUM(Barunterhalt!A8:'Barunterhalt'!A18)</f>
        <v>0</v>
      </c>
    </row>
    <row r="7" spans="1:5" x14ac:dyDescent="0.25">
      <c r="A7" s="23">
        <f>SUM(Barunterhalt!A124:'Barunterhalt'!A126)</f>
        <v>0</v>
      </c>
      <c r="B7" s="23"/>
      <c r="C7" s="38" t="s">
        <v>137</v>
      </c>
      <c r="D7" s="23"/>
      <c r="E7" s="23">
        <f>SUM(Barunterhalt!E124:'Barunterhalt'!E126)</f>
        <v>0</v>
      </c>
    </row>
    <row r="8" spans="1:5" x14ac:dyDescent="0.25">
      <c r="A8" s="23">
        <f>SUM(Betreuungsunterhalt!A24:'Betreuungsunterhalt'!A26)</f>
        <v>0</v>
      </c>
      <c r="B8" s="23"/>
      <c r="C8" s="38" t="s">
        <v>132</v>
      </c>
      <c r="D8" s="23"/>
      <c r="E8" s="23">
        <f>SUM(Betreuungsunterhalt!E24:'Betreuungsunterhalt'!E26)</f>
        <v>0</v>
      </c>
    </row>
    <row r="9" spans="1:5" x14ac:dyDescent="0.25">
      <c r="A9" s="23"/>
      <c r="B9" s="23"/>
      <c r="C9" s="38"/>
      <c r="D9" s="23"/>
      <c r="E9" s="23"/>
    </row>
    <row r="10" spans="1:5" x14ac:dyDescent="0.25">
      <c r="A10" s="23">
        <f>Barunterhalt!A103</f>
        <v>0</v>
      </c>
      <c r="B10" s="23"/>
      <c r="C10" s="38" t="s">
        <v>140</v>
      </c>
      <c r="D10" s="23"/>
      <c r="E10" s="23">
        <f>Barunterhalt!E103</f>
        <v>0</v>
      </c>
    </row>
    <row r="11" spans="1:5" x14ac:dyDescent="0.25">
      <c r="A11" s="23">
        <f>IF(SUM(A5:A8)&lt;A4,A4-SUM(A5:A8),0)</f>
        <v>0</v>
      </c>
      <c r="B11" s="23"/>
      <c r="C11" s="38" t="s">
        <v>141</v>
      </c>
      <c r="D11" s="23"/>
      <c r="E11" s="23">
        <f>IF(SUM(E5:E8)&lt;E4,E4-SUM(E5:E8),0)</f>
        <v>0</v>
      </c>
    </row>
    <row r="12" spans="1:5" x14ac:dyDescent="0.25">
      <c r="A12" s="120">
        <f>IF((A10-A7-A8)&gt;A11,A11,A10-A7-A8)</f>
        <v>0</v>
      </c>
      <c r="B12" s="141"/>
      <c r="C12" s="142" t="s">
        <v>133</v>
      </c>
      <c r="D12" s="141"/>
      <c r="E12" s="120">
        <f>IF((E10-E7-E8)&gt;E11,E11,E10-E7-E8)</f>
        <v>0</v>
      </c>
    </row>
    <row r="13" spans="1:5" ht="15.75" thickBot="1" x14ac:dyDescent="0.3"/>
    <row r="14" spans="1:5" ht="15.75" thickBot="1" x14ac:dyDescent="0.3">
      <c r="A14" s="164">
        <f>A12+Überschussverteilung!A13</f>
        <v>0</v>
      </c>
      <c r="B14" s="162"/>
      <c r="C14" s="163" t="s">
        <v>134</v>
      </c>
      <c r="D14" s="162"/>
      <c r="E14" s="165">
        <f>E12+Überschussverteilung!E13</f>
        <v>0</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topLeftCell="A10" workbookViewId="0">
      <selection activeCell="A13" sqref="A13"/>
    </sheetView>
  </sheetViews>
  <sheetFormatPr baseColWidth="10" defaultRowHeight="15" x14ac:dyDescent="0.25"/>
  <cols>
    <col min="3" max="3" width="21.28515625" customWidth="1"/>
  </cols>
  <sheetData>
    <row r="2" spans="1:5" ht="18.75" x14ac:dyDescent="0.3">
      <c r="B2" s="166"/>
      <c r="C2" s="167" t="s">
        <v>142</v>
      </c>
      <c r="D2" s="166"/>
    </row>
    <row r="4" spans="1:5" x14ac:dyDescent="0.25">
      <c r="A4" s="96" t="s">
        <v>0</v>
      </c>
      <c r="B4" s="96"/>
      <c r="C4" s="96"/>
      <c r="D4" s="96"/>
      <c r="E4" s="96" t="s">
        <v>1</v>
      </c>
    </row>
    <row r="5" spans="1:5" x14ac:dyDescent="0.25">
      <c r="A5" s="23"/>
      <c r="B5" s="23"/>
      <c r="C5" s="23"/>
      <c r="D5" s="23"/>
      <c r="E5" s="23"/>
    </row>
    <row r="6" spans="1:5" x14ac:dyDescent="0.25">
      <c r="A6" s="23">
        <f>Barunterhalt!A103</f>
        <v>0</v>
      </c>
      <c r="B6" s="23"/>
      <c r="C6" s="38" t="s">
        <v>136</v>
      </c>
      <c r="D6" s="23"/>
      <c r="E6" s="23">
        <f>Barunterhalt!E103</f>
        <v>0</v>
      </c>
    </row>
    <row r="7" spans="1:5" x14ac:dyDescent="0.25">
      <c r="A7" s="23">
        <f>SUM(Barunterhalt!A124:'Barunterhalt'!A126)</f>
        <v>0</v>
      </c>
      <c r="B7" s="23"/>
      <c r="C7" s="38" t="s">
        <v>137</v>
      </c>
      <c r="D7" s="23"/>
      <c r="E7" s="23">
        <f>SUM(Barunterhalt!E124:'Barunterhalt'!E126)</f>
        <v>0</v>
      </c>
    </row>
    <row r="8" spans="1:5" x14ac:dyDescent="0.25">
      <c r="A8" s="23">
        <f>SUM(Betreuungsunterhalt!A24:'Betreuungsunterhalt'!A26)</f>
        <v>0</v>
      </c>
      <c r="B8" s="23"/>
      <c r="C8" s="38" t="s">
        <v>135</v>
      </c>
      <c r="D8" s="23"/>
      <c r="E8" s="23">
        <f>SUM(Betreuungsunterhalt!E24:'Betreuungsunterhalt'!E26)</f>
        <v>0</v>
      </c>
    </row>
    <row r="9" spans="1:5" x14ac:dyDescent="0.25">
      <c r="A9" s="23">
        <f>'Nachehelicher Unterhalt'!A12</f>
        <v>0</v>
      </c>
      <c r="B9" s="23"/>
      <c r="C9" s="38" t="s">
        <v>133</v>
      </c>
      <c r="D9" s="23"/>
      <c r="E9" s="23">
        <f>'Nachehelicher Unterhalt'!E12</f>
        <v>0</v>
      </c>
    </row>
    <row r="11" spans="1:5" x14ac:dyDescent="0.25">
      <c r="A11" s="158">
        <f>A6-SUM(A7:A9)</f>
        <v>0</v>
      </c>
      <c r="B11" s="156"/>
      <c r="C11" s="157" t="s">
        <v>128</v>
      </c>
      <c r="D11" s="156"/>
      <c r="E11" s="158">
        <f>E6-SUM(E7:E9)</f>
        <v>0</v>
      </c>
    </row>
    <row r="12" spans="1:5" x14ac:dyDescent="0.25">
      <c r="A12" s="27"/>
      <c r="E12" s="27"/>
    </row>
    <row r="13" spans="1:5" x14ac:dyDescent="0.25">
      <c r="A13" s="116">
        <f>IF(SUM(Barunterhalt!A30:'Barunterhalt'!A32)&gt;0,A11/2,A11)</f>
        <v>0</v>
      </c>
      <c r="B13" s="40"/>
      <c r="C13" s="41" t="s">
        <v>127</v>
      </c>
      <c r="D13" s="40"/>
      <c r="E13" s="116">
        <f>IF(SUM(Barunterhalt!E30:'Barunterhalt'!E32)&gt;0,E11/2,E11)</f>
        <v>0</v>
      </c>
    </row>
    <row r="14" spans="1:5" x14ac:dyDescent="0.25">
      <c r="A14" s="159">
        <f>IF(SUM(Barunterhalt!A30:'Barunterhalt'!A32)&gt;0,A$11/2/3,0)</f>
        <v>0</v>
      </c>
      <c r="B14" s="90"/>
      <c r="C14" s="91" t="s">
        <v>77</v>
      </c>
      <c r="D14" s="90"/>
      <c r="E14" s="159">
        <f>IF(SUM(Barunterhalt!E30:'Barunterhalt'!E32)&gt;0,E$11/2/3,0)</f>
        <v>0</v>
      </c>
    </row>
    <row r="15" spans="1:5" x14ac:dyDescent="0.25">
      <c r="A15" s="178">
        <f>IF(SUM(Barunterhalt!A30:'Barunterhalt'!A32)&gt;0,A$11/2/3,0)</f>
        <v>0</v>
      </c>
      <c r="B15" s="85"/>
      <c r="C15" s="92" t="s">
        <v>78</v>
      </c>
      <c r="D15" s="85"/>
      <c r="E15" s="178">
        <f>IF(SUM(Barunterhalt!E30:'Barunterhalt'!E32)&gt;0,E$11/2/3,0)</f>
        <v>0</v>
      </c>
    </row>
    <row r="16" spans="1:5" x14ac:dyDescent="0.25">
      <c r="A16" s="161">
        <f>IF(SUM(Barunterhalt!A30:'Barunterhalt'!A32)&gt;0,A$11/2/3,0)</f>
        <v>0</v>
      </c>
      <c r="B16" s="86"/>
      <c r="C16" s="93" t="s">
        <v>79</v>
      </c>
      <c r="D16" s="86"/>
      <c r="E16" s="161">
        <f>IF(SUM(Barunterhalt!E30:'Barunterhalt'!E32)&gt;0,E$11/2/3,0)</f>
        <v>0</v>
      </c>
    </row>
    <row r="19" spans="1:5" ht="18.75" x14ac:dyDescent="0.3">
      <c r="B19" s="166"/>
      <c r="C19" s="167" t="s">
        <v>143</v>
      </c>
      <c r="D19" s="166"/>
    </row>
    <row r="21" spans="1:5" x14ac:dyDescent="0.25">
      <c r="A21" s="96" t="s">
        <v>123</v>
      </c>
      <c r="B21" s="96"/>
      <c r="C21" s="96"/>
      <c r="D21" s="96"/>
      <c r="E21" s="96" t="s">
        <v>124</v>
      </c>
    </row>
    <row r="22" spans="1:5" x14ac:dyDescent="0.25">
      <c r="A22" s="23"/>
      <c r="B22" s="23"/>
      <c r="C22" s="23"/>
      <c r="D22" s="23"/>
      <c r="E22" s="23"/>
    </row>
    <row r="23" spans="1:5" x14ac:dyDescent="0.25">
      <c r="A23" s="23">
        <f>Barunterhalt!A103</f>
        <v>0</v>
      </c>
      <c r="B23" s="23"/>
      <c r="C23" s="38" t="s">
        <v>136</v>
      </c>
      <c r="D23" s="23"/>
      <c r="E23" s="23">
        <f>Barunterhalt!E103</f>
        <v>0</v>
      </c>
    </row>
    <row r="24" spans="1:5" x14ac:dyDescent="0.25">
      <c r="A24" s="23">
        <f>SUM(Barunterhalt!A124:'Barunterhalt'!A126)</f>
        <v>0</v>
      </c>
      <c r="B24" s="23"/>
      <c r="C24" s="38" t="s">
        <v>137</v>
      </c>
      <c r="D24" s="23"/>
      <c r="E24" s="23">
        <f>SUM(Barunterhalt!E124:'Barunterhalt'!E126)</f>
        <v>0</v>
      </c>
    </row>
    <row r="25" spans="1:5" x14ac:dyDescent="0.25">
      <c r="A25" s="23">
        <f>SUM(Betreuungsunterhalt!A24:'Betreuungsunterhalt'!A26)</f>
        <v>0</v>
      </c>
      <c r="B25" s="23"/>
      <c r="C25" s="38" t="s">
        <v>135</v>
      </c>
      <c r="D25" s="23"/>
      <c r="E25" s="23">
        <f>SUM(Betreuungsunterhalt!E24:'Betreuungsunterhalt'!E26)</f>
        <v>0</v>
      </c>
    </row>
    <row r="27" spans="1:5" x14ac:dyDescent="0.25">
      <c r="A27" s="158">
        <f>A23-SUM(A24:A25)</f>
        <v>0</v>
      </c>
      <c r="B27" s="156"/>
      <c r="C27" s="157" t="s">
        <v>128</v>
      </c>
      <c r="D27" s="156"/>
      <c r="E27" s="158">
        <f>E23-SUM(E24:E25)</f>
        <v>0</v>
      </c>
    </row>
    <row r="28" spans="1:5" x14ac:dyDescent="0.25">
      <c r="A28" s="27"/>
      <c r="E28" s="27"/>
    </row>
    <row r="29" spans="1:5" x14ac:dyDescent="0.25">
      <c r="A29" s="159">
        <f>IF(SUM(Barunterhalt!A30:'Barunterhalt'!A32)&gt;0,A$27/3,0)</f>
        <v>0</v>
      </c>
      <c r="B29" s="90"/>
      <c r="C29" s="91" t="s">
        <v>77</v>
      </c>
      <c r="D29" s="90"/>
      <c r="E29" s="159">
        <f>IF(SUM(Barunterhalt!E30:'Barunterhalt'!E32)&gt;0,E$27/3,0)</f>
        <v>0</v>
      </c>
    </row>
    <row r="30" spans="1:5" x14ac:dyDescent="0.25">
      <c r="A30" s="160">
        <f>IF(SUM(Barunterhalt!A30:'Barunterhalt'!A32)&gt;0,A$27/3,0)</f>
        <v>0</v>
      </c>
      <c r="B30" s="85"/>
      <c r="C30" s="92" t="s">
        <v>78</v>
      </c>
      <c r="D30" s="85"/>
      <c r="E30" s="160">
        <f>IF(SUM(Barunterhalt!E30:'Barunterhalt'!E32)&gt;0,E$27/3,0)</f>
        <v>0</v>
      </c>
    </row>
    <row r="31" spans="1:5" x14ac:dyDescent="0.25">
      <c r="A31" s="161">
        <f>IF(SUM(Barunterhalt!A30:'Barunterhalt'!A32)&gt;0,A$27/3,0)</f>
        <v>0</v>
      </c>
      <c r="B31" s="86"/>
      <c r="C31" s="93" t="s">
        <v>79</v>
      </c>
      <c r="D31" s="86"/>
      <c r="E31" s="161">
        <f>IF(SUM(Barunterhalt!E30:'Barunterhalt'!E32)&gt;0,E$27/3,0)</f>
        <v>0</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opLeftCell="A4" workbookViewId="0">
      <selection activeCell="B49" sqref="B49"/>
    </sheetView>
  </sheetViews>
  <sheetFormatPr baseColWidth="10" defaultRowHeight="15" x14ac:dyDescent="0.25"/>
  <cols>
    <col min="3" max="3" width="47.28515625" customWidth="1"/>
  </cols>
  <sheetData>
    <row r="2" spans="1:5" ht="18.75" x14ac:dyDescent="0.3">
      <c r="C2" s="167" t="s">
        <v>142</v>
      </c>
    </row>
    <row r="4" spans="1:5" x14ac:dyDescent="0.25">
      <c r="A4" s="23"/>
      <c r="B4" s="97" t="s">
        <v>123</v>
      </c>
      <c r="C4" s="96"/>
      <c r="D4" s="97" t="s">
        <v>124</v>
      </c>
      <c r="E4" s="23"/>
    </row>
    <row r="6" spans="1:5" x14ac:dyDescent="0.25">
      <c r="B6" s="84">
        <f>Barunterhalt!A120+Überschussverteilung!A14</f>
        <v>0</v>
      </c>
      <c r="C6" s="91" t="s">
        <v>147</v>
      </c>
      <c r="D6" s="84">
        <f>Barunterhalt!E120+Überschussverteilung!E14</f>
        <v>0</v>
      </c>
    </row>
    <row r="7" spans="1:5" x14ac:dyDescent="0.25">
      <c r="B7" s="100">
        <f>Barunterhalt!A121+Überschussverteilung!A15</f>
        <v>0</v>
      </c>
      <c r="C7" s="92" t="s">
        <v>149</v>
      </c>
      <c r="D7" s="100">
        <f>Barunterhalt!E121+Überschussverteilung!E15</f>
        <v>0</v>
      </c>
    </row>
    <row r="8" spans="1:5" x14ac:dyDescent="0.25">
      <c r="B8" s="101">
        <f>Barunterhalt!A122+Überschussverteilung!A16</f>
        <v>0</v>
      </c>
      <c r="C8" s="93" t="s">
        <v>148</v>
      </c>
      <c r="D8" s="101">
        <f>Barunterhalt!E122+Überschussverteilung!E16</f>
        <v>0</v>
      </c>
    </row>
    <row r="9" spans="1:5" x14ac:dyDescent="0.25">
      <c r="C9" s="130"/>
    </row>
    <row r="10" spans="1:5" x14ac:dyDescent="0.25">
      <c r="B10" s="84">
        <f>Barunterhalt!A124+Überschussverteilung!A14</f>
        <v>0</v>
      </c>
      <c r="C10" s="91" t="s">
        <v>153</v>
      </c>
      <c r="D10" s="84">
        <f>Barunterhalt!E124+Überschussverteilung!E14</f>
        <v>0</v>
      </c>
    </row>
    <row r="11" spans="1:5" x14ac:dyDescent="0.25">
      <c r="B11" s="100">
        <f>Barunterhalt!A125+Überschussverteilung!A15</f>
        <v>0</v>
      </c>
      <c r="C11" s="92" t="s">
        <v>154</v>
      </c>
      <c r="D11" s="100">
        <f>Barunterhalt!E125+Überschussverteilung!E15</f>
        <v>0</v>
      </c>
    </row>
    <row r="12" spans="1:5" x14ac:dyDescent="0.25">
      <c r="B12" s="101">
        <f>Barunterhalt!A126+Überschussverteilung!A16</f>
        <v>0</v>
      </c>
      <c r="C12" s="93" t="s">
        <v>155</v>
      </c>
      <c r="D12" s="101">
        <f>Barunterhalt!E126+Überschussverteilung!E16</f>
        <v>0</v>
      </c>
    </row>
    <row r="13" spans="1:5" x14ac:dyDescent="0.25">
      <c r="C13" s="130"/>
    </row>
    <row r="14" spans="1:5" x14ac:dyDescent="0.25">
      <c r="A14" s="168"/>
      <c r="B14" s="84">
        <f>Betreuungsunterhalt!A20</f>
        <v>0</v>
      </c>
      <c r="C14" s="91" t="s">
        <v>150</v>
      </c>
      <c r="D14" s="84">
        <f>Betreuungsunterhalt!E20</f>
        <v>0</v>
      </c>
    </row>
    <row r="15" spans="1:5" x14ac:dyDescent="0.25">
      <c r="B15" s="100">
        <f>Betreuungsunterhalt!A21</f>
        <v>0</v>
      </c>
      <c r="C15" s="92" t="s">
        <v>151</v>
      </c>
      <c r="D15" s="100">
        <f>Betreuungsunterhalt!E21</f>
        <v>0</v>
      </c>
    </row>
    <row r="16" spans="1:5" x14ac:dyDescent="0.25">
      <c r="B16" s="101">
        <f>Betreuungsunterhalt!A22</f>
        <v>0</v>
      </c>
      <c r="C16" s="93" t="s">
        <v>152</v>
      </c>
      <c r="D16" s="101">
        <f>Betreuungsunterhalt!E22</f>
        <v>0</v>
      </c>
    </row>
    <row r="17" spans="2:5" x14ac:dyDescent="0.25">
      <c r="C17" s="130"/>
    </row>
    <row r="18" spans="2:5" x14ac:dyDescent="0.25">
      <c r="B18" s="84">
        <f>Betreuungsunterhalt!A24</f>
        <v>0</v>
      </c>
      <c r="C18" s="91" t="s">
        <v>156</v>
      </c>
      <c r="D18" s="84">
        <f>Betreuungsunterhalt!E24</f>
        <v>0</v>
      </c>
    </row>
    <row r="19" spans="2:5" x14ac:dyDescent="0.25">
      <c r="B19" s="100">
        <f>Betreuungsunterhalt!A25</f>
        <v>0</v>
      </c>
      <c r="C19" s="92" t="s">
        <v>157</v>
      </c>
      <c r="D19" s="100">
        <f>Betreuungsunterhalt!E25</f>
        <v>0</v>
      </c>
    </row>
    <row r="20" spans="2:5" x14ac:dyDescent="0.25">
      <c r="B20" s="101">
        <f>Betreuungsunterhalt!A26</f>
        <v>0</v>
      </c>
      <c r="C20" s="93" t="s">
        <v>158</v>
      </c>
      <c r="D20" s="101">
        <f>Betreuungsunterhalt!E26</f>
        <v>0</v>
      </c>
    </row>
    <row r="21" spans="2:5" x14ac:dyDescent="0.25">
      <c r="C21" s="130"/>
    </row>
    <row r="22" spans="2:5" x14ac:dyDescent="0.25">
      <c r="B22" s="98">
        <f>'Nachehelicher Unterhalt'!A14</f>
        <v>0</v>
      </c>
      <c r="C22" s="41" t="s">
        <v>145</v>
      </c>
      <c r="D22" s="98">
        <f>'Nachehelicher Unterhalt'!E14</f>
        <v>0</v>
      </c>
    </row>
    <row r="23" spans="2:5" x14ac:dyDescent="0.25">
      <c r="B23" s="98">
        <f>IF(Barunterhalt!A103&gt;0,IF((SUM(B6:B8,B14:B16:B22)+Barunterhalt!A19+SUM(Barunterhalt!E8:'Barunterhalt'!E18))&lt;Barunterhalt!A93,Barunterhalt!A93-SUM(B6:B8,B14:B16,B22)-Barunterhalt!A19-SUM(Barunterhalt!E8:'Barunterhalt'!E18),0),0)</f>
        <v>0</v>
      </c>
      <c r="C23" s="41" t="s">
        <v>34</v>
      </c>
      <c r="D23" s="98">
        <f>IF(Barunterhalt!E103&gt;0,IF((SUM(D6:D8,D14:D16:D22)+Barunterhalt!E19+SUM(Barunterhalt!A8:'Barunterhalt'!A18))&lt;Barunterhalt!E93,Barunterhalt!E93-SUM(D6:D8,D14:D16,D22)-Barunterhalt!E19-SUM(Barunterhalt!A8:'Barunterhalt'!A18),0),0)</f>
        <v>0</v>
      </c>
    </row>
    <row r="25" spans="2:5" x14ac:dyDescent="0.25">
      <c r="B25" s="170">
        <f>SUM(B10:B12)+SUM(B18:B20)+B22</f>
        <v>0</v>
      </c>
      <c r="C25" s="169" t="s">
        <v>159</v>
      </c>
      <c r="D25" s="170">
        <f>SUM(D10:D12)+SUM(D18:D20)+D22</f>
        <v>0</v>
      </c>
    </row>
    <row r="26" spans="2:5" x14ac:dyDescent="0.25">
      <c r="E26" s="168"/>
    </row>
    <row r="29" spans="2:5" ht="18.75" x14ac:dyDescent="0.3">
      <c r="C29" s="167" t="s">
        <v>146</v>
      </c>
    </row>
    <row r="31" spans="2:5" x14ac:dyDescent="0.25">
      <c r="B31" s="84">
        <f>Barunterhalt!A120+Überschussverteilung!A29</f>
        <v>0</v>
      </c>
      <c r="C31" s="91" t="s">
        <v>147</v>
      </c>
      <c r="D31" s="84">
        <f>Barunterhalt!E120+Überschussverteilung!E29</f>
        <v>0</v>
      </c>
    </row>
    <row r="32" spans="2:5" x14ac:dyDescent="0.25">
      <c r="B32" s="100">
        <f>Barunterhalt!A121+Überschussverteilung!A30</f>
        <v>0</v>
      </c>
      <c r="C32" s="92" t="s">
        <v>149</v>
      </c>
      <c r="D32" s="100">
        <f>Barunterhalt!E121+Überschussverteilung!E30</f>
        <v>0</v>
      </c>
    </row>
    <row r="33" spans="1:4" x14ac:dyDescent="0.25">
      <c r="B33" s="101">
        <f>Barunterhalt!A122+Überschussverteilung!A31</f>
        <v>0</v>
      </c>
      <c r="C33" s="93" t="s">
        <v>148</v>
      </c>
      <c r="D33" s="101">
        <f>Barunterhalt!E122+Überschussverteilung!E31</f>
        <v>0</v>
      </c>
    </row>
    <row r="34" spans="1:4" x14ac:dyDescent="0.25">
      <c r="C34" s="130"/>
    </row>
    <row r="35" spans="1:4" x14ac:dyDescent="0.25">
      <c r="B35" s="84">
        <f>Barunterhalt!A124+Überschussverteilung!A29</f>
        <v>0</v>
      </c>
      <c r="C35" s="91" t="s">
        <v>153</v>
      </c>
      <c r="D35" s="84">
        <f>Barunterhalt!E124+Überschussverteilung!E29</f>
        <v>0</v>
      </c>
    </row>
    <row r="36" spans="1:4" x14ac:dyDescent="0.25">
      <c r="B36" s="100">
        <f>Barunterhalt!A125+Überschussverteilung!A30</f>
        <v>0</v>
      </c>
      <c r="C36" s="92" t="s">
        <v>154</v>
      </c>
      <c r="D36" s="100">
        <f>Barunterhalt!E125+Überschussverteilung!E30</f>
        <v>0</v>
      </c>
    </row>
    <row r="37" spans="1:4" x14ac:dyDescent="0.25">
      <c r="B37" s="101">
        <f>Barunterhalt!A126+Überschussverteilung!A31</f>
        <v>0</v>
      </c>
      <c r="C37" s="93" t="s">
        <v>155</v>
      </c>
      <c r="D37" s="101">
        <f>Barunterhalt!E126+Überschussverteilung!E31</f>
        <v>0</v>
      </c>
    </row>
    <row r="38" spans="1:4" x14ac:dyDescent="0.25">
      <c r="C38" s="130"/>
    </row>
    <row r="39" spans="1:4" x14ac:dyDescent="0.25">
      <c r="B39" s="84">
        <f>Betreuungsunterhalt!A20</f>
        <v>0</v>
      </c>
      <c r="C39" s="91" t="s">
        <v>150</v>
      </c>
      <c r="D39" s="84">
        <f>Betreuungsunterhalt!E20</f>
        <v>0</v>
      </c>
    </row>
    <row r="40" spans="1:4" x14ac:dyDescent="0.25">
      <c r="B40" s="100">
        <f>Betreuungsunterhalt!A21</f>
        <v>0</v>
      </c>
      <c r="C40" s="92" t="s">
        <v>151</v>
      </c>
      <c r="D40" s="100">
        <f>Betreuungsunterhalt!E21</f>
        <v>0</v>
      </c>
    </row>
    <row r="41" spans="1:4" x14ac:dyDescent="0.25">
      <c r="B41" s="101">
        <f>Betreuungsunterhalt!A22</f>
        <v>0</v>
      </c>
      <c r="C41" s="93" t="s">
        <v>152</v>
      </c>
      <c r="D41" s="101">
        <f>Betreuungsunterhalt!E22</f>
        <v>0</v>
      </c>
    </row>
    <row r="42" spans="1:4" x14ac:dyDescent="0.25">
      <c r="A42" s="168"/>
      <c r="C42" s="130"/>
    </row>
    <row r="43" spans="1:4" x14ac:dyDescent="0.25">
      <c r="B43" s="84">
        <f>Betreuungsunterhalt!A24</f>
        <v>0</v>
      </c>
      <c r="C43" s="91" t="s">
        <v>156</v>
      </c>
      <c r="D43" s="84">
        <f>Betreuungsunterhalt!E24</f>
        <v>0</v>
      </c>
    </row>
    <row r="44" spans="1:4" x14ac:dyDescent="0.25">
      <c r="B44" s="100">
        <f>Betreuungsunterhalt!A25</f>
        <v>0</v>
      </c>
      <c r="C44" s="92" t="s">
        <v>157</v>
      </c>
      <c r="D44" s="100">
        <f>Betreuungsunterhalt!E25</f>
        <v>0</v>
      </c>
    </row>
    <row r="45" spans="1:4" x14ac:dyDescent="0.25">
      <c r="B45" s="101">
        <f>Betreuungsunterhalt!A26</f>
        <v>0</v>
      </c>
      <c r="C45" s="93" t="s">
        <v>158</v>
      </c>
      <c r="D45" s="101">
        <f>Betreuungsunterhalt!E26</f>
        <v>0</v>
      </c>
    </row>
    <row r="46" spans="1:4" x14ac:dyDescent="0.25">
      <c r="C46" s="130"/>
    </row>
    <row r="47" spans="1:4" x14ac:dyDescent="0.25">
      <c r="B47" s="170">
        <f>SUM(B35:B37)+SUM(B43:B45)</f>
        <v>0</v>
      </c>
      <c r="C47" s="169" t="s">
        <v>159</v>
      </c>
      <c r="D47" s="170">
        <f>SUM(D35:D37)+SUM(D43:D45)</f>
        <v>0</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Anleitung</vt:lpstr>
      <vt:lpstr>Wohnkosten</vt:lpstr>
      <vt:lpstr>Krankenkasse</vt:lpstr>
      <vt:lpstr>Barunterhalt</vt:lpstr>
      <vt:lpstr>Betreuungsunterhalt</vt:lpstr>
      <vt:lpstr>Nachehelicher Unterhalt</vt:lpstr>
      <vt:lpstr>Überschussverteilung</vt:lpstr>
      <vt:lpstr>Zusammenfassung</vt:lpstr>
      <vt:lpstr>Kinderzulagen_Kind_1</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Karin</dc:creator>
  <cp:lastModifiedBy>Kieliger Fabienne</cp:lastModifiedBy>
  <dcterms:created xsi:type="dcterms:W3CDTF">2017-03-03T12:13:52Z</dcterms:created>
  <dcterms:modified xsi:type="dcterms:W3CDTF">2018-03-26T09:02:05Z</dcterms:modified>
</cp:coreProperties>
</file>